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luntor\Desktop\sparesak\"/>
    </mc:Choice>
  </mc:AlternateContent>
  <bookViews>
    <workbookView xWindow="0" yWindow="0" windowWidth="28800" windowHeight="14100" firstSheet="1" activeTab="3"/>
  </bookViews>
  <sheets>
    <sheet name="Oversikt" sheetId="4" r:id="rId1"/>
    <sheet name="Spoaregruppens" sheetId="1" r:id="rId2"/>
    <sheet name="Kommunalsjefens" sheetId="5" r:id="rId3"/>
    <sheet name="Rådmannens tillegg" sheetId="6" r:id="rId4"/>
    <sheet name="Krav Resultat" sheetId="3" r:id="rId5"/>
    <sheet name="ansvar_enhet_ramme" sheetId="2" r:id="rId6"/>
  </sheet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6" l="1"/>
  <c r="C5" i="6"/>
  <c r="D5" i="6"/>
  <c r="B25" i="6"/>
  <c r="C25" i="6"/>
  <c r="D25" i="6"/>
  <c r="B9" i="6" l="1"/>
  <c r="C9" i="6"/>
  <c r="D9" i="6"/>
  <c r="P43" i="6"/>
  <c r="N43" i="6"/>
  <c r="M43" i="6"/>
  <c r="L43" i="6"/>
  <c r="K43" i="6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8" i="6"/>
  <c r="C8" i="6"/>
  <c r="B8" i="6"/>
  <c r="D7" i="6"/>
  <c r="C7" i="6"/>
  <c r="B7" i="6"/>
  <c r="D6" i="6"/>
  <c r="C6" i="6"/>
  <c r="B6" i="6"/>
  <c r="D4" i="6"/>
  <c r="C4" i="6"/>
  <c r="B4" i="6"/>
  <c r="D3" i="6"/>
  <c r="C3" i="6"/>
  <c r="B3" i="6"/>
  <c r="D2" i="6"/>
  <c r="C2" i="6"/>
  <c r="B2" i="6"/>
  <c r="B23" i="1" l="1"/>
  <c r="C23" i="1"/>
  <c r="D23" i="1"/>
  <c r="B38" i="5" l="1"/>
  <c r="C38" i="5"/>
  <c r="D38" i="5"/>
  <c r="B37" i="5"/>
  <c r="C37" i="5"/>
  <c r="D37" i="5"/>
  <c r="B33" i="5"/>
  <c r="C33" i="5"/>
  <c r="D33" i="5"/>
  <c r="B18" i="5"/>
  <c r="C18" i="5"/>
  <c r="D18" i="5"/>
  <c r="B32" i="5"/>
  <c r="C32" i="5"/>
  <c r="D32" i="5"/>
  <c r="P40" i="5"/>
  <c r="N40" i="5"/>
  <c r="M40" i="5"/>
  <c r="L40" i="5"/>
  <c r="K40" i="5"/>
  <c r="D34" i="5"/>
  <c r="C34" i="5"/>
  <c r="B34" i="5"/>
  <c r="D35" i="5"/>
  <c r="C35" i="5"/>
  <c r="B35" i="5"/>
  <c r="D36" i="5"/>
  <c r="C36" i="5"/>
  <c r="B36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D2" i="5"/>
  <c r="C2" i="5"/>
  <c r="G17" i="3" s="1"/>
  <c r="B2" i="5"/>
  <c r="G8" i="3" l="1"/>
  <c r="I11" i="3"/>
  <c r="J14" i="3"/>
  <c r="K8" i="3"/>
  <c r="H12" i="3"/>
  <c r="I15" i="3"/>
  <c r="J17" i="3"/>
  <c r="J9" i="3"/>
  <c r="G13" i="3"/>
  <c r="H16" i="3"/>
  <c r="J10" i="3"/>
  <c r="K13" i="3"/>
  <c r="J18" i="3"/>
  <c r="H8" i="3"/>
  <c r="G9" i="3"/>
  <c r="K9" i="3"/>
  <c r="K10" i="3"/>
  <c r="J11" i="3"/>
  <c r="I12" i="3"/>
  <c r="H13" i="3"/>
  <c r="G14" i="3"/>
  <c r="K14" i="3"/>
  <c r="J15" i="3"/>
  <c r="I16" i="3"/>
  <c r="G18" i="3"/>
  <c r="K18" i="3"/>
  <c r="H17" i="3"/>
  <c r="I8" i="3"/>
  <c r="H9" i="3"/>
  <c r="H10" i="3"/>
  <c r="G11" i="3"/>
  <c r="K11" i="3"/>
  <c r="J12" i="3"/>
  <c r="I13" i="3"/>
  <c r="H14" i="3"/>
  <c r="G15" i="3"/>
  <c r="K15" i="3"/>
  <c r="J16" i="3"/>
  <c r="H18" i="3"/>
  <c r="I17" i="3"/>
  <c r="K17" i="3"/>
  <c r="J8" i="3"/>
  <c r="I9" i="3"/>
  <c r="I10" i="3"/>
  <c r="H11" i="3"/>
  <c r="G12" i="3"/>
  <c r="K12" i="3"/>
  <c r="J13" i="3"/>
  <c r="I14" i="3"/>
  <c r="H15" i="3"/>
  <c r="G16" i="3"/>
  <c r="K16" i="3"/>
  <c r="I18" i="3"/>
  <c r="P42" i="1"/>
  <c r="N42" i="1"/>
  <c r="M42" i="1"/>
  <c r="B33" i="1" l="1"/>
  <c r="C33" i="1"/>
  <c r="D33" i="1"/>
  <c r="B29" i="1" l="1"/>
  <c r="C29" i="1"/>
  <c r="D29" i="1"/>
  <c r="B28" i="1"/>
  <c r="C28" i="1"/>
  <c r="D28" i="1"/>
  <c r="L42" i="1" l="1"/>
  <c r="K42" i="1"/>
  <c r="B5" i="1"/>
  <c r="C5" i="1"/>
  <c r="D5" i="1"/>
  <c r="B20" i="1"/>
  <c r="C20" i="1"/>
  <c r="D20" i="1"/>
  <c r="B19" i="1"/>
  <c r="C19" i="1"/>
  <c r="D19" i="1"/>
  <c r="B4" i="1"/>
  <c r="C4" i="1"/>
  <c r="D4" i="1"/>
  <c r="B3" i="1"/>
  <c r="C3" i="1"/>
  <c r="D3" i="1"/>
  <c r="B2" i="1"/>
  <c r="C2" i="1"/>
  <c r="D2" i="1"/>
  <c r="B34" i="1"/>
  <c r="C34" i="1"/>
  <c r="D34" i="1"/>
  <c r="B36" i="1"/>
  <c r="C36" i="1"/>
  <c r="D36" i="1"/>
  <c r="B37" i="1"/>
  <c r="C37" i="1"/>
  <c r="D37" i="1"/>
  <c r="B24" i="1"/>
  <c r="C24" i="1"/>
  <c r="D24" i="1"/>
  <c r="B25" i="1"/>
  <c r="C25" i="1"/>
  <c r="D25" i="1"/>
  <c r="B26" i="1"/>
  <c r="C26" i="1"/>
  <c r="D26" i="1"/>
  <c r="B6" i="1"/>
  <c r="C6" i="1"/>
  <c r="D6" i="1"/>
  <c r="B32" i="1"/>
  <c r="C32" i="1"/>
  <c r="D32" i="1"/>
  <c r="B31" i="1"/>
  <c r="C31" i="1"/>
  <c r="D31" i="1"/>
  <c r="B30" i="1"/>
  <c r="C30" i="1"/>
  <c r="D30" i="1"/>
  <c r="B18" i="1"/>
  <c r="C18" i="1"/>
  <c r="D18" i="1"/>
  <c r="B17" i="1"/>
  <c r="C17" i="1"/>
  <c r="D17" i="1"/>
  <c r="B15" i="1"/>
  <c r="C15" i="1"/>
  <c r="D15" i="1"/>
  <c r="B16" i="1"/>
  <c r="C16" i="1"/>
  <c r="D16" i="1"/>
  <c r="D14" i="1"/>
  <c r="B14" i="1"/>
  <c r="C14" i="1"/>
  <c r="B11" i="1"/>
  <c r="C11" i="1"/>
  <c r="D11" i="1"/>
  <c r="B9" i="1"/>
  <c r="C9" i="1"/>
  <c r="D9" i="1"/>
  <c r="B7" i="1"/>
  <c r="C7" i="1"/>
  <c r="D7" i="1"/>
  <c r="B21" i="1"/>
  <c r="C21" i="1"/>
  <c r="D21" i="1"/>
  <c r="B19" i="3"/>
  <c r="C19" i="3"/>
  <c r="B12" i="1"/>
  <c r="C12" i="1"/>
  <c r="D12" i="1"/>
  <c r="C8" i="1"/>
  <c r="B10" i="1"/>
  <c r="C10" i="1"/>
  <c r="D10" i="1"/>
  <c r="B13" i="1"/>
  <c r="C13" i="1"/>
  <c r="D13" i="1"/>
  <c r="D14" i="3"/>
  <c r="E14" i="3"/>
  <c r="F14" i="3"/>
  <c r="D10" i="3"/>
  <c r="E10" i="3"/>
  <c r="F10" i="3"/>
  <c r="D11" i="3"/>
  <c r="E11" i="3"/>
  <c r="F11" i="3"/>
  <c r="D12" i="3"/>
  <c r="E12" i="3"/>
  <c r="F12" i="3"/>
  <c r="D13" i="3"/>
  <c r="E13" i="3"/>
  <c r="F13" i="3"/>
  <c r="D15" i="3"/>
  <c r="E15" i="3"/>
  <c r="F15" i="3"/>
  <c r="D16" i="3"/>
  <c r="E16" i="3"/>
  <c r="F16" i="3"/>
  <c r="D17" i="3"/>
  <c r="E17" i="3"/>
  <c r="F17" i="3"/>
  <c r="D18" i="3"/>
  <c r="E18" i="3"/>
  <c r="F18" i="3"/>
  <c r="F9" i="3"/>
  <c r="E9" i="3"/>
  <c r="D9" i="3"/>
  <c r="F19" i="3"/>
  <c r="B8" i="1"/>
  <c r="D8" i="1"/>
  <c r="B22" i="1"/>
  <c r="C22" i="1"/>
  <c r="D22" i="1"/>
  <c r="B27" i="1"/>
  <c r="C27" i="1"/>
  <c r="D27" i="1"/>
  <c r="B35" i="1"/>
  <c r="C35" i="1"/>
  <c r="D35" i="1"/>
  <c r="E19" i="3" l="1"/>
  <c r="D19" i="3"/>
  <c r="N16" i="3"/>
  <c r="L18" i="3"/>
  <c r="M18" i="3"/>
  <c r="N15" i="3"/>
  <c r="L11" i="3"/>
  <c r="M13" i="3"/>
  <c r="L10" i="3"/>
  <c r="M10" i="3"/>
  <c r="M9" i="3"/>
  <c r="L12" i="3"/>
  <c r="L8" i="3"/>
  <c r="N17" i="3"/>
  <c r="M12" i="3"/>
  <c r="L13" i="3"/>
  <c r="N10" i="3"/>
  <c r="N18" i="3"/>
  <c r="M15" i="3"/>
  <c r="L14" i="3"/>
  <c r="N11" i="3"/>
  <c r="M14" i="3"/>
  <c r="N8" i="3"/>
  <c r="L15" i="3"/>
  <c r="N12" i="3"/>
  <c r="M17" i="3"/>
  <c r="N9" i="3"/>
  <c r="L16" i="3"/>
  <c r="N13" i="3"/>
  <c r="M16" i="3"/>
  <c r="L17" i="3"/>
  <c r="N14" i="3"/>
  <c r="M11" i="3"/>
  <c r="L9" i="3"/>
  <c r="M8" i="3"/>
  <c r="H19" i="3" l="1"/>
  <c r="N19" i="3"/>
  <c r="J19" i="3"/>
  <c r="G19" i="3"/>
  <c r="L19" i="3"/>
  <c r="I19" i="3"/>
  <c r="K19" i="3"/>
  <c r="M19" i="3"/>
</calcChain>
</file>

<file path=xl/sharedStrings.xml><?xml version="1.0" encoding="utf-8"?>
<sst xmlns="http://schemas.openxmlformats.org/spreadsheetml/2006/main" count="2063" uniqueCount="739">
  <si>
    <t>Enhet</t>
  </si>
  <si>
    <t>Overføring av funksjoner, kutt i stillinger, se bemaningsplaner</t>
  </si>
  <si>
    <t xml:space="preserve"> 2019</t>
  </si>
  <si>
    <t xml:space="preserve"> 2020</t>
  </si>
  <si>
    <t xml:space="preserve"> 2021</t>
  </si>
  <si>
    <t xml:space="preserve"> 2022</t>
  </si>
  <si>
    <t>Årsverk</t>
  </si>
  <si>
    <t>3000 PLEIE OG OMSORG FELLES</t>
  </si>
  <si>
    <t>Test</t>
  </si>
  <si>
    <t>3000 PLEIE OG OMSORG FELLES Totalt</t>
  </si>
  <si>
    <t>3100 ENHET FOR SYKEHJEM</t>
  </si>
  <si>
    <t>Avvikle sykehjemsplasser Barmanhaugen</t>
  </si>
  <si>
    <t>Konkurranseutsette Felleskjøkkenet</t>
  </si>
  <si>
    <t>3100 ENHET FOR SYKEHJEM Totalt</t>
  </si>
  <si>
    <t>3170 STORHAUGEN HELSEHUS</t>
  </si>
  <si>
    <t>Redusere 1 avdelingsleder døgndrift</t>
  </si>
  <si>
    <t>3170 STORHAUGEN HELSEHUS Totalt</t>
  </si>
  <si>
    <t>3200 HJEMMETJENESTEN</t>
  </si>
  <si>
    <t>Sykepleierteam</t>
  </si>
  <si>
    <t>Reduksjon vedtakstimer</t>
  </si>
  <si>
    <t>3200 HJEMMETJENESTEN Totalt</t>
  </si>
  <si>
    <t>3300 PSYKISK HELSE OG RUS</t>
  </si>
  <si>
    <t>Avvikle Rask psykisk helsehjelp</t>
  </si>
  <si>
    <t>3300 PSYKISK HELSE OG RUS Totalt</t>
  </si>
  <si>
    <t>3500 BARN, FAMILIE, HELSE</t>
  </si>
  <si>
    <t>Redusere 2 årsverk merkantilt</t>
  </si>
  <si>
    <t>3500 BARN, FAMILIE, HELSE Totalt</t>
  </si>
  <si>
    <t>#I/T</t>
  </si>
  <si>
    <t>(tom)</t>
  </si>
  <si>
    <t>#I/T Totalt</t>
  </si>
  <si>
    <t>Totalsum</t>
  </si>
  <si>
    <t>Ansvar</t>
  </si>
  <si>
    <t>Ramme</t>
  </si>
  <si>
    <t>Ansvar/Avdeling</t>
  </si>
  <si>
    <t>Krav-19</t>
  </si>
  <si>
    <t>Krav 20</t>
  </si>
  <si>
    <t>Krav 21</t>
  </si>
  <si>
    <t>Krav 22</t>
  </si>
  <si>
    <t>Prioritering</t>
  </si>
  <si>
    <t>2019</t>
  </si>
  <si>
    <t>2020</t>
  </si>
  <si>
    <t>2021</t>
  </si>
  <si>
    <t>2022</t>
  </si>
  <si>
    <t>Kommentar</t>
  </si>
  <si>
    <t>Lovpålagt:</t>
  </si>
  <si>
    <t>Ikke lovpålagt</t>
  </si>
  <si>
    <t>Omorg/flytte oppgaver</t>
  </si>
  <si>
    <t>Konsekvensbeskrivelse</t>
  </si>
  <si>
    <t>Tillitsvalgtes vurdering</t>
  </si>
  <si>
    <t>Styringsgruppens konklusjon</t>
  </si>
  <si>
    <t>Visma ressursstyring</t>
  </si>
  <si>
    <t>Omorganisering med felles bruk av lederressurs på tvers av enheter</t>
  </si>
  <si>
    <t>Fra 5 til 3 fagledere - team</t>
  </si>
  <si>
    <t>Kompetanseutvikling avd.ledere</t>
  </si>
  <si>
    <t>Ny enhet - Modell St.haugen</t>
  </si>
  <si>
    <t>Omorganisere tildeling - enhetselder</t>
  </si>
  <si>
    <t>Etablere natteam sykepleiere felles med Hjemmetjenesten</t>
  </si>
  <si>
    <t>Gevinst - Reduset vikarbyrå</t>
  </si>
  <si>
    <t>Konkurranseutsette Hjelpemiddellageret</t>
  </si>
  <si>
    <t>Anslag</t>
  </si>
  <si>
    <t>Konkurranseutsette Vaskeri</t>
  </si>
  <si>
    <t xml:space="preserve">Reduksjon vedtakstimer 200 timer/uke </t>
  </si>
  <si>
    <t>Anslag Gevinst - mer stabile tjenester</t>
  </si>
  <si>
    <t>Slå sammen 2 roder - reduksjon avd.leder</t>
  </si>
  <si>
    <t>Reduksjon 1 årsverk merkantil</t>
  </si>
  <si>
    <t>Drift Roligheten flyttes til Rokilde</t>
  </si>
  <si>
    <t>Generell org.utvikling distrikt/rode/turnus</t>
  </si>
  <si>
    <t>Iverksatt</t>
  </si>
  <si>
    <t>Etablering av velferdsteknologi</t>
  </si>
  <si>
    <t>Påbegynt arbeid</t>
  </si>
  <si>
    <t>Reduksjon 4,6 årsverk</t>
  </si>
  <si>
    <t>Omlegging drift</t>
  </si>
  <si>
    <t>Reduksjon 2 årsverk</t>
  </si>
  <si>
    <t>Omorganisere enheten - Enhetsleder</t>
  </si>
  <si>
    <t>Samle satelitter i Roligheten</t>
  </si>
  <si>
    <t>Redusere 1 årsverk merkantilt</t>
  </si>
  <si>
    <t>Gjennomgang av bemanningsplan</t>
  </si>
  <si>
    <t>Redusert tilbud</t>
  </si>
  <si>
    <t>Reduksjon legetilbud BFH</t>
  </si>
  <si>
    <t>Helse og omsorg - Reduksjonstiltak fordelt på beløp og årsverk</t>
  </si>
  <si>
    <t>Krav</t>
  </si>
  <si>
    <t>Resultat</t>
  </si>
  <si>
    <t>Avvik</t>
  </si>
  <si>
    <t>Totalbeløp</t>
  </si>
  <si>
    <t>3010 TILDELING OG KOORDINERING</t>
  </si>
  <si>
    <t>3400 NAV KRISTIANSUND</t>
  </si>
  <si>
    <t>3450 FLYKTNING- OG INNVANDRERTJENESTEN</t>
  </si>
  <si>
    <t>3600 BO OG HABILITERING</t>
  </si>
  <si>
    <t>3800 REGINONALT SENTER FOR HELSEINNOVASJON</t>
  </si>
  <si>
    <t>Navn</t>
  </si>
  <si>
    <t>POLITISK STYRING</t>
  </si>
  <si>
    <t>POLITISK SEKRETARIAT</t>
  </si>
  <si>
    <t>Ordførerens kontor</t>
  </si>
  <si>
    <t>10 POLITISK STYRING</t>
  </si>
  <si>
    <t>1000 POLITISK SEKRETARIAT</t>
  </si>
  <si>
    <t>1000 Ordførerens kontor</t>
  </si>
  <si>
    <t>Sentrale politiske utvalg</t>
  </si>
  <si>
    <t>1001 Sentrale politiske utvalg</t>
  </si>
  <si>
    <t>Valg</t>
  </si>
  <si>
    <t>1002 Valg</t>
  </si>
  <si>
    <t>Sekretariat kontrollutvalg</t>
  </si>
  <si>
    <t>1003 Sekretariat kontrollutvalg</t>
  </si>
  <si>
    <t>Nordiske dager</t>
  </si>
  <si>
    <t>1004 Nordiske dager</t>
  </si>
  <si>
    <t>SENTRALADMINISTRASJON</t>
  </si>
  <si>
    <t>RÅDMANNENS KONTOR</t>
  </si>
  <si>
    <t>Rådmannens kontor</t>
  </si>
  <si>
    <t>12 SENTRALADMINISTRASJON</t>
  </si>
  <si>
    <t>1200 RÅDMANNENS KONTOR</t>
  </si>
  <si>
    <t>1200 Rådmannens kontor</t>
  </si>
  <si>
    <t>Felles driftsposter</t>
  </si>
  <si>
    <t>1201 Felles driftsposter</t>
  </si>
  <si>
    <t>Overformynderiet</t>
  </si>
  <si>
    <t>1202 Overformynderiet</t>
  </si>
  <si>
    <t>Kommuneadvokat</t>
  </si>
  <si>
    <t>1203 Kommuneadvokat</t>
  </si>
  <si>
    <t>Stab</t>
  </si>
  <si>
    <t>1204 Stab</t>
  </si>
  <si>
    <t>Orkidé</t>
  </si>
  <si>
    <t>1205 Orkidé</t>
  </si>
  <si>
    <t>Felles plan og utvikling</t>
  </si>
  <si>
    <t>1210 Felles plan og utvikling</t>
  </si>
  <si>
    <t>Helse og sosial</t>
  </si>
  <si>
    <t>1211 Helse og sosial</t>
  </si>
  <si>
    <t>Kultur og skole</t>
  </si>
  <si>
    <t>1212 Kultur og skole</t>
  </si>
  <si>
    <t>Beredskap og skjenkebevilgninger</t>
  </si>
  <si>
    <t>1214 Beredskap og skjenkebevilgninger</t>
  </si>
  <si>
    <t>Næringsavdelingen</t>
  </si>
  <si>
    <t>1215 Næringsavdelingen</t>
  </si>
  <si>
    <t>Andre næringsformål</t>
  </si>
  <si>
    <t>1216 Andre næringsformål</t>
  </si>
  <si>
    <t>Næringsfondene</t>
  </si>
  <si>
    <t>1217 Næringsfondene</t>
  </si>
  <si>
    <t>SAMFUNNSUTVIKLING</t>
  </si>
  <si>
    <t>Samfunnsutvikling</t>
  </si>
  <si>
    <t>1218 SAMFUNNSUTVIKLING</t>
  </si>
  <si>
    <t>1218 Samfunnsutvikling</t>
  </si>
  <si>
    <t>PERSONALSEKSJONEN</t>
  </si>
  <si>
    <t>Personalseksjonen</t>
  </si>
  <si>
    <t>1220 PERSONALSEKSJONEN</t>
  </si>
  <si>
    <t>1220 Personalseksjonen</t>
  </si>
  <si>
    <t>Kantine - Arbeidsinkludering</t>
  </si>
  <si>
    <t>1221 Kantine - Arbeidsinkludering</t>
  </si>
  <si>
    <t>IKT</t>
  </si>
  <si>
    <t>1222 IKT</t>
  </si>
  <si>
    <t>FELLESUTGIFTER</t>
  </si>
  <si>
    <t>Fellesutgifter</t>
  </si>
  <si>
    <t>1223 FELLESUTGIFTER</t>
  </si>
  <si>
    <t>1223 Fellesutgifter</t>
  </si>
  <si>
    <t>Opplæringskontor</t>
  </si>
  <si>
    <t>1224 Opplæringskontor</t>
  </si>
  <si>
    <t>Dokumentsenter</t>
  </si>
  <si>
    <t>1225 Dokumentsenter</t>
  </si>
  <si>
    <t>ØKONOMISEKSJONEN</t>
  </si>
  <si>
    <t>Økonomiseksjonen</t>
  </si>
  <si>
    <t>1250 ØKONOMISEKSJONEN</t>
  </si>
  <si>
    <t>1250 Økonomiseksjonen</t>
  </si>
  <si>
    <t>KRISTIANSUND SERVICEKONTOR</t>
  </si>
  <si>
    <t>Kristiansund servicekontor</t>
  </si>
  <si>
    <t>1260 KRISTIANSUND SERVICEKONTOR</t>
  </si>
  <si>
    <t>1260 Kristiansund servicekontor</t>
  </si>
  <si>
    <t>NORDMØRE KEMNERKONTOR</t>
  </si>
  <si>
    <t>Nordmøre Kemnerkontor</t>
  </si>
  <si>
    <t>1270 NORDMØRE KEMNERKONTOR</t>
  </si>
  <si>
    <t>1270 Nordmøre Kemnerkontor</t>
  </si>
  <si>
    <t>PREMIEAVVIK</t>
  </si>
  <si>
    <t>Premieavvik</t>
  </si>
  <si>
    <t>17 PREMIEAVVIK</t>
  </si>
  <si>
    <t>1700 PREMIEAVVIK</t>
  </si>
  <si>
    <t>1700 Premieavvik</t>
  </si>
  <si>
    <t>FELLES MVA-KOMPENSASJON</t>
  </si>
  <si>
    <t>Felles MVA-kompensasjon</t>
  </si>
  <si>
    <t>18 FELLES MVA-KOMPENSASJON</t>
  </si>
  <si>
    <t>1800 FELLES MVA-KOMPENSASJON</t>
  </si>
  <si>
    <t>1800 Felles MVA-kompensasjon</t>
  </si>
  <si>
    <t>FELLES AVSETNINGER</t>
  </si>
  <si>
    <t>Felles avsetninger</t>
  </si>
  <si>
    <t>19 FELLES AVSETNINGER</t>
  </si>
  <si>
    <t>1900 FELLES AVSETNINGER</t>
  </si>
  <si>
    <t>1900 Felles avsetninger</t>
  </si>
  <si>
    <t>Flyktninger - ekstraordinære utgifter og</t>
  </si>
  <si>
    <t>1910 Flyktninger - ekstraordinære utgifter og</t>
  </si>
  <si>
    <t>PP-TJENESTEN</t>
  </si>
  <si>
    <t>PP-tjeneste for Nordmøre</t>
  </si>
  <si>
    <t>20 PP-TJENESTEN</t>
  </si>
  <si>
    <t>2010 PP-TJENESTEN</t>
  </si>
  <si>
    <t>2010 PP-tjeneste for Nordmøre</t>
  </si>
  <si>
    <t>Syns-/audioped. Nordmøre</t>
  </si>
  <si>
    <t>2015 Syns-/audioped. Nordmøre</t>
  </si>
  <si>
    <t>GRUNNSKOLER</t>
  </si>
  <si>
    <t>GRUNNSKOLE FELLES</t>
  </si>
  <si>
    <t>Grunnskole felles</t>
  </si>
  <si>
    <t>21 GRUNNSKOLER</t>
  </si>
  <si>
    <t>2100 GRUNNSKOLE FELLES</t>
  </si>
  <si>
    <t>2100 Grunnskole felles</t>
  </si>
  <si>
    <t>ALLANENGEN SKOLE</t>
  </si>
  <si>
    <t>Allanengen skole</t>
  </si>
  <si>
    <t>2110 ALLANENGEN SKOLE</t>
  </si>
  <si>
    <t>2110 Allanengen skole</t>
  </si>
  <si>
    <t>Allanengen Innføringsklasse</t>
  </si>
  <si>
    <t>2111 Allanengen Innføringsklasse</t>
  </si>
  <si>
    <t>BJERKELUND SKOLE</t>
  </si>
  <si>
    <t>Bjerkelund skole</t>
  </si>
  <si>
    <t>2115 BJERKELUND SKOLE</t>
  </si>
  <si>
    <t>2115 Bjerkelund skole</t>
  </si>
  <si>
    <t>DALABREKKA SKOLE</t>
  </si>
  <si>
    <t>Dalabrekka skole</t>
  </si>
  <si>
    <t>2120 DALABREKKA SKOLE</t>
  </si>
  <si>
    <t>2120 Dalabrekka skole</t>
  </si>
  <si>
    <t>RENSVIK SKOLE</t>
  </si>
  <si>
    <t>Rensvik skole</t>
  </si>
  <si>
    <t>2125 RENSVIK SKOLE</t>
  </si>
  <si>
    <t>2125 Rensvik skole</t>
  </si>
  <si>
    <t>DALE BARNESKOLE</t>
  </si>
  <si>
    <t>Dale barneskole</t>
  </si>
  <si>
    <t>2130 DALE BARNESKOLE</t>
  </si>
  <si>
    <t>2130 Dale barneskole</t>
  </si>
  <si>
    <t>Dale barneskole - forsterket</t>
  </si>
  <si>
    <t>2131 Dale barneskole - forsterket</t>
  </si>
  <si>
    <t>FREI SKOLE</t>
  </si>
  <si>
    <t>Frei skole</t>
  </si>
  <si>
    <t>2135 FREI SKOLE</t>
  </si>
  <si>
    <t>2135 Frei skole</t>
  </si>
  <si>
    <t>GOMALANDET SKOLE</t>
  </si>
  <si>
    <t>Gomalandet skole</t>
  </si>
  <si>
    <t>2140 GOMALANDET SKOLE</t>
  </si>
  <si>
    <t>2140 Gomalandet skole</t>
  </si>
  <si>
    <t>INNLANDET SKOLE</t>
  </si>
  <si>
    <t>Innlandet skole</t>
  </si>
  <si>
    <t>2150 INNLANDET SKOLE</t>
  </si>
  <si>
    <t>2150 Innlandet skole</t>
  </si>
  <si>
    <t>NORDLANDET BARNESKOLE</t>
  </si>
  <si>
    <t>Nordlandet skole</t>
  </si>
  <si>
    <t>2160 NORDLANDET BARNESKOLE</t>
  </si>
  <si>
    <t>2160 Nordlandet skole</t>
  </si>
  <si>
    <t>ATLANTEN UNGDOMSSKOLE</t>
  </si>
  <si>
    <t>Atlanten ungdomsskole</t>
  </si>
  <si>
    <t>2170 ATLANTEN UNGDOMSSKOLE</t>
  </si>
  <si>
    <t>2170 Atlanten ungdomsskole</t>
  </si>
  <si>
    <t>Levende Vågen</t>
  </si>
  <si>
    <t>2171 Levende Vågen</t>
  </si>
  <si>
    <t>FREI UNGDOMSSKOLE</t>
  </si>
  <si>
    <t>Frei ungdomsskole</t>
  </si>
  <si>
    <t>2175 FREI UNGDOMSSKOLE</t>
  </si>
  <si>
    <t>2175 Frei ungdomsskole</t>
  </si>
  <si>
    <t>NORDLANDET UNGDOMSSKOLE</t>
  </si>
  <si>
    <t>Nordlandet ungdomsskole</t>
  </si>
  <si>
    <t>2180 NORDLANDET UNGDOMSSKOLE</t>
  </si>
  <si>
    <t>2180 Nordlandet ungdomsskole</t>
  </si>
  <si>
    <t>Ungdomsteamet</t>
  </si>
  <si>
    <t>2181 Ungdomsteamet</t>
  </si>
  <si>
    <t>Nordlandet ungdomsskole, innføringsklasse</t>
  </si>
  <si>
    <t>2182 Nordlandet ungdomsskole, innføringsklasse</t>
  </si>
  <si>
    <t>KRISTIANSUND VOKSENOPPLÆRING</t>
  </si>
  <si>
    <t>Kristiansund opplæringssenter</t>
  </si>
  <si>
    <t>2190 KRISTIANSUND VOKSENOPPLÆRING</t>
  </si>
  <si>
    <t>2190 Kristiansund opplæringssenter</t>
  </si>
  <si>
    <t>Kristiansund voksenopplæring</t>
  </si>
  <si>
    <t>2191 Kristiansund voksenopplæring</t>
  </si>
  <si>
    <t>BARNEHAGER</t>
  </si>
  <si>
    <t>BARNEHAGE FELLES</t>
  </si>
  <si>
    <t>Barnehager felles</t>
  </si>
  <si>
    <t>23 BARNEHAGER</t>
  </si>
  <si>
    <t>2300 BARNEHAGE FELLES</t>
  </si>
  <si>
    <t>2300 Barnehager felles</t>
  </si>
  <si>
    <t>STELLA MARIS BARNEHAGE</t>
  </si>
  <si>
    <t>Stella Maris barnehage</t>
  </si>
  <si>
    <t>2305 STELLA MARIS BARNEHAGE</t>
  </si>
  <si>
    <t>2305 Stella Maris barnehage</t>
  </si>
  <si>
    <t>MYRA BARNEHAGE</t>
  </si>
  <si>
    <t>Myra barnehage</t>
  </si>
  <si>
    <t>2310 MYRA BARNEHAGE</t>
  </si>
  <si>
    <t>2310 Myra barnehage</t>
  </si>
  <si>
    <t>KARIHOLA BARNEHAGE</t>
  </si>
  <si>
    <t>Karihola barnehage</t>
  </si>
  <si>
    <t>2315 KARIHOLA BARNEHAGE</t>
  </si>
  <si>
    <t>2315 Karihola barnehage</t>
  </si>
  <si>
    <t>HEINSA BARNEHAGE</t>
  </si>
  <si>
    <t>Heinsa barnehage</t>
  </si>
  <si>
    <t>2320 HEINSA BARNEHAGE</t>
  </si>
  <si>
    <t>2320 Heinsa barnehage</t>
  </si>
  <si>
    <t>JUULENGA BARNEHAGE</t>
  </si>
  <si>
    <t>Juulenga barnehage</t>
  </si>
  <si>
    <t>2325 JUULENGA BARNEHAGE</t>
  </si>
  <si>
    <t>2325 Juulenga barnehage</t>
  </si>
  <si>
    <t>DALE BARNEHAGE</t>
  </si>
  <si>
    <t>Dale barnehage</t>
  </si>
  <si>
    <t>2330 DALE BARNEHAGE</t>
  </si>
  <si>
    <t>2330 Dale barnehage</t>
  </si>
  <si>
    <t>FOSNA BARNEHAGE</t>
  </si>
  <si>
    <t>Fosna barnehage</t>
  </si>
  <si>
    <t>2335 FOSNA BARNEHAGE</t>
  </si>
  <si>
    <t>2335 Fosna barnehage</t>
  </si>
  <si>
    <t>FLØYA BARNEHAGE</t>
  </si>
  <si>
    <t>Fløya barnehage</t>
  </si>
  <si>
    <t>2340 FLØYA BARNEHAGE</t>
  </si>
  <si>
    <t>2340 Fløya barnehage</t>
  </si>
  <si>
    <t>RØSSLYNGVEIEN BARNEHAGE</t>
  </si>
  <si>
    <t>Røsslyngveien barnehage</t>
  </si>
  <si>
    <t>2345 RØSSLYNGVEIEN BARNEHAGE</t>
  </si>
  <si>
    <t>2345 Røsslyngveien barnehage</t>
  </si>
  <si>
    <t>RENSVIK BARNEHAGE</t>
  </si>
  <si>
    <t>Rensvik barnehage</t>
  </si>
  <si>
    <t>2355 RENSVIK BARNEHAGE</t>
  </si>
  <si>
    <t>2355 Rensvik barnehage</t>
  </si>
  <si>
    <t>Ikke-kommunale barnehager</t>
  </si>
  <si>
    <t>2390 Ikke-kommunale barnehager</t>
  </si>
  <si>
    <t>KULTUR</t>
  </si>
  <si>
    <t>Kulturavdelingen</t>
  </si>
  <si>
    <t>25 KULTUR</t>
  </si>
  <si>
    <t>2500 KULTUR</t>
  </si>
  <si>
    <t>2500 Kulturavdelingen</t>
  </si>
  <si>
    <t>Ytringskultur</t>
  </si>
  <si>
    <t>2501 Ytringskultur</t>
  </si>
  <si>
    <t>Caroline</t>
  </si>
  <si>
    <t>2502 Caroline</t>
  </si>
  <si>
    <t>Festiviteten</t>
  </si>
  <si>
    <t>2503 Festiviteten</t>
  </si>
  <si>
    <t>Gomalandet aktivitetshus</t>
  </si>
  <si>
    <t>2504 Gomalandet aktivitetshus</t>
  </si>
  <si>
    <t>Dale aktivitetshus</t>
  </si>
  <si>
    <t>2505 Dale aktivitetshus</t>
  </si>
  <si>
    <t>Folkets Hus</t>
  </si>
  <si>
    <t>2506 Folkets Hus</t>
  </si>
  <si>
    <t>Barne- og ungdomskultur</t>
  </si>
  <si>
    <t>2507 Barne- og ungdomskultur</t>
  </si>
  <si>
    <t>Aktiviteter funksjonshemmede</t>
  </si>
  <si>
    <t>2508 Aktiviteter funksjonshemmede</t>
  </si>
  <si>
    <t>Fysisk aktivitet og friluftsliv</t>
  </si>
  <si>
    <t>2509 Fysisk aktivitet og friluftsliv</t>
  </si>
  <si>
    <t>Viken Gard</t>
  </si>
  <si>
    <t>2510 Viken Gard</t>
  </si>
  <si>
    <t>2512 Næringsavdelingen</t>
  </si>
  <si>
    <t>2513 Andre næringsformål</t>
  </si>
  <si>
    <t>2514 Næringsfondene</t>
  </si>
  <si>
    <t>Opera- og kulturhus</t>
  </si>
  <si>
    <t>2518 Opera- og kulturhus</t>
  </si>
  <si>
    <t>KKKK festival</t>
  </si>
  <si>
    <t>2519 KKKK festival</t>
  </si>
  <si>
    <t>Atlanten idrettspark</t>
  </si>
  <si>
    <t>2520 Atlanten idrettspark</t>
  </si>
  <si>
    <t>Atlanterhavsbadet</t>
  </si>
  <si>
    <t>2521 Atlanterhavsbadet</t>
  </si>
  <si>
    <t>Atlanten Café</t>
  </si>
  <si>
    <t>2522 Atlanten Café</t>
  </si>
  <si>
    <t>Idrettshall</t>
  </si>
  <si>
    <t>2523 Idrettshall</t>
  </si>
  <si>
    <t>Uteanlegg</t>
  </si>
  <si>
    <t>2526 Uteanlegg</t>
  </si>
  <si>
    <t>Isbane</t>
  </si>
  <si>
    <t>2527 Isbane</t>
  </si>
  <si>
    <t>Kristiansund kulturskole</t>
  </si>
  <si>
    <t>2530 Kristiansund kulturskole</t>
  </si>
  <si>
    <t>Kristiansund bibliotek</t>
  </si>
  <si>
    <t>2540 Kristiansund bibliotek</t>
  </si>
  <si>
    <t>Drift bibliotekbygg</t>
  </si>
  <si>
    <t>2541 Drift bibliotekbygg</t>
  </si>
  <si>
    <t>FELLESTJENESTER PLEIE OG OMSORG</t>
  </si>
  <si>
    <t>PLEIE OG OMSORG FELLES</t>
  </si>
  <si>
    <t>Pleie og omsorg felles</t>
  </si>
  <si>
    <t>30 FELLESTJENESTER PLEIE OG OMSORG</t>
  </si>
  <si>
    <t>3000 Pleie og omsorg felles</t>
  </si>
  <si>
    <t>Fellessystemer Pleie og omsorg</t>
  </si>
  <si>
    <t>3001 Fellessystemer Pleie og omsorg</t>
  </si>
  <si>
    <t>TILDELING OG KOORDINERING</t>
  </si>
  <si>
    <t>Tildelingstjenesten</t>
  </si>
  <si>
    <t>3010 Tildelingstjenesten</t>
  </si>
  <si>
    <t>Brukerstyrt personlig assistent BPA</t>
  </si>
  <si>
    <t>3019 Brukerstyrt personlig assistent BPA</t>
  </si>
  <si>
    <t>SYKEHJEM</t>
  </si>
  <si>
    <t>ENHET FOR SYKEHJEM</t>
  </si>
  <si>
    <t>Felleskjøkkenet</t>
  </si>
  <si>
    <t>31 SYKEHJEM</t>
  </si>
  <si>
    <t>3050 Felleskjøkkenet</t>
  </si>
  <si>
    <t>Vaskeri</t>
  </si>
  <si>
    <t>3052 Vaskeri</t>
  </si>
  <si>
    <t>Støttetjenester</t>
  </si>
  <si>
    <t>3053 Støttetjenester</t>
  </si>
  <si>
    <t>Rokilde bygg</t>
  </si>
  <si>
    <t>3054 Rokilde bygg</t>
  </si>
  <si>
    <t>Kringsjå sykehjem bygg</t>
  </si>
  <si>
    <t>3055 Kringsjå sykehjem bygg</t>
  </si>
  <si>
    <t>Storhaugen helsehus bygg</t>
  </si>
  <si>
    <t>3056 Storhaugen helsehus bygg</t>
  </si>
  <si>
    <t>Sykehjem - administrasjon</t>
  </si>
  <si>
    <t>3100 Sykehjem - administrasjon</t>
  </si>
  <si>
    <t>Ressursteam - Sykehjem</t>
  </si>
  <si>
    <t>3101 Ressursteam - Sykehjem</t>
  </si>
  <si>
    <t>Utviklingssenter</t>
  </si>
  <si>
    <t>3102 Utviklingssenter</t>
  </si>
  <si>
    <t>Kringsjå sykehjem - Langtid</t>
  </si>
  <si>
    <t>3110 Kringsjå sykehjem - Langtid</t>
  </si>
  <si>
    <t>STORHAUGEN HELSEHUS</t>
  </si>
  <si>
    <t>Korttidsplasser Barmanhaugen 2. etg.</t>
  </si>
  <si>
    <t>37 STORHAUGEN HELSEHUS</t>
  </si>
  <si>
    <t>3111 Korttidsplasser Barmanhaugen 2. etg.</t>
  </si>
  <si>
    <t>Kringsjå sykehjem - Demens</t>
  </si>
  <si>
    <t>3112 Kringsjå sykehjem - Demens</t>
  </si>
  <si>
    <t>Rokilde sykehjem felles</t>
  </si>
  <si>
    <t>3130 Rokilde sykehjem felles</t>
  </si>
  <si>
    <t>Rokilde sykehjem 1. etg.</t>
  </si>
  <si>
    <t>3131 Rokilde sykehjem 1. etg.</t>
  </si>
  <si>
    <t>Rokilde sykehjem 2. etg.</t>
  </si>
  <si>
    <t>3132 Rokilde sykehjem 2. etg.</t>
  </si>
  <si>
    <t>Barmanhaugen 2. etg.</t>
  </si>
  <si>
    <t>3133 Barmanhaugen 2. etg.</t>
  </si>
  <si>
    <t>3134 Rokilde sykehjem 1. etg.</t>
  </si>
  <si>
    <t>Bergan sykehjem - Demens 3</t>
  </si>
  <si>
    <t>3140 Bergan sykehjem - Demens 3</t>
  </si>
  <si>
    <t>Bergan sykehjem - Demens 1</t>
  </si>
  <si>
    <t>3141 Bergan sykehjem - Demens 1</t>
  </si>
  <si>
    <t>Bergan sykehjem - Demens 2</t>
  </si>
  <si>
    <t>3142 Bergan sykehjem - Demens 2</t>
  </si>
  <si>
    <t>Vakthavende sykepleieteam</t>
  </si>
  <si>
    <t>3143 Vakthavende sykepleieteam</t>
  </si>
  <si>
    <t>Frei sykehjem</t>
  </si>
  <si>
    <t>3150 Frei sykehjem</t>
  </si>
  <si>
    <t>Brasen</t>
  </si>
  <si>
    <t>3160 Brasen</t>
  </si>
  <si>
    <t>Friskliv, mestring</t>
  </si>
  <si>
    <t>3161 Friskliv, mestring</t>
  </si>
  <si>
    <t>Rehabilitering</t>
  </si>
  <si>
    <t>3162 Rehabilitering</t>
  </si>
  <si>
    <t>Rehab, døgn og dagavdeling</t>
  </si>
  <si>
    <t>3163 Rehab, døgn og dagavdeling</t>
  </si>
  <si>
    <t>Forebyggende eldre</t>
  </si>
  <si>
    <t>3164 Forebyggende eldre</t>
  </si>
  <si>
    <t>Driftstilskudd fysioterapi</t>
  </si>
  <si>
    <t>3165 Driftstilskudd fysioterapi</t>
  </si>
  <si>
    <t>Miljøarbeidstjenesten</t>
  </si>
  <si>
    <t>3166 Miljøarbeidstjenesten</t>
  </si>
  <si>
    <t>Brasen dagsenter</t>
  </si>
  <si>
    <t>3167 Brasen dagsenter</t>
  </si>
  <si>
    <t>Storhaugen Helsehus - felles</t>
  </si>
  <si>
    <t>3170 Storhaugen Helsehus - felles</t>
  </si>
  <si>
    <t>Storhaugen helsehus - Døgndrift</t>
  </si>
  <si>
    <t>3171 Storhaugen helsehus - Døgndrift</t>
  </si>
  <si>
    <t>Samfunnsmedisin</t>
  </si>
  <si>
    <t>3174 Samfunnsmedisin</t>
  </si>
  <si>
    <t>Turnuslege</t>
  </si>
  <si>
    <t>3175 Turnuslege</t>
  </si>
  <si>
    <t>Legevakt</t>
  </si>
  <si>
    <t>3176 Legevakt</t>
  </si>
  <si>
    <t>Fastlegeordning</t>
  </si>
  <si>
    <t>3177 Fastlegeordning</t>
  </si>
  <si>
    <t>AMK</t>
  </si>
  <si>
    <t>3178 AMK</t>
  </si>
  <si>
    <t>Kommunalt legearbeid</t>
  </si>
  <si>
    <t>3180 Kommunalt legearbeid</t>
  </si>
  <si>
    <t>HJEMMETJENESTER</t>
  </si>
  <si>
    <t>HJEMMETJENESTEN</t>
  </si>
  <si>
    <t>Hjemmetjenestene felles</t>
  </si>
  <si>
    <t>32 HJEMMETJENESTER</t>
  </si>
  <si>
    <t>3200 Hjemmetjenestene felles</t>
  </si>
  <si>
    <t>Hjemmetjenesten Rode 1</t>
  </si>
  <si>
    <t>3201 Hjemmetjenesten Rode 1</t>
  </si>
  <si>
    <t>Hjemmetjenesten Rode 2</t>
  </si>
  <si>
    <t>3202 Hjemmetjenesten Rode 2</t>
  </si>
  <si>
    <t>Hjemmetjenesten Rode 3</t>
  </si>
  <si>
    <t>3203 Hjemmetjenesten Rode 3</t>
  </si>
  <si>
    <t>Hjemmetjenesten Rode 4</t>
  </si>
  <si>
    <t>3204 Hjemmetjenesten Rode 4</t>
  </si>
  <si>
    <t>Hjemmetjenesten Rode 5</t>
  </si>
  <si>
    <t>3205 Hjemmetjenesten Rode 5</t>
  </si>
  <si>
    <t>Hjemmetjenesten Rode 6</t>
  </si>
  <si>
    <t>3206 Hjemmetjenesten Rode 6</t>
  </si>
  <si>
    <t>Hjemmetjenesten Rode 7</t>
  </si>
  <si>
    <t>3207 Hjemmetjenesten Rode 7</t>
  </si>
  <si>
    <t>3213 Hjemmetjenesten Rode 3</t>
  </si>
  <si>
    <t>Roligheten omsorgsboliger</t>
  </si>
  <si>
    <t>3230 Roligheten omsorgsboliger</t>
  </si>
  <si>
    <t>Barmanhaugen bofellesskap</t>
  </si>
  <si>
    <t>3231 Barmanhaugen bofellesskap</t>
  </si>
  <si>
    <t>Barmanhaugen 4.- 6. etg.</t>
  </si>
  <si>
    <t>3232 Barmanhaugen 4.- 6. etg.</t>
  </si>
  <si>
    <t>Brukerstyrt personlig assistenet (BPA)</t>
  </si>
  <si>
    <t>3270 Brukerstyrt personlig assistenet (BPA)</t>
  </si>
  <si>
    <t>PSYKISK HELSE OG RUS</t>
  </si>
  <si>
    <t>Psykisk helse KB 22</t>
  </si>
  <si>
    <t>33 PSYKISK HELSE OG RUS</t>
  </si>
  <si>
    <t>3300 Psykisk helse KB 22</t>
  </si>
  <si>
    <t>Psykisk helse Sætherhaugen</t>
  </si>
  <si>
    <t>3301 Psykisk helse Sætherhaugen</t>
  </si>
  <si>
    <t>Bergan bofellesskap</t>
  </si>
  <si>
    <t>3302 Bergan bofellesskap</t>
  </si>
  <si>
    <t>Ivar Aasensgt. boligfellesskap</t>
  </si>
  <si>
    <t>3303 Ivar Aasensgt. boligfellesskap</t>
  </si>
  <si>
    <t>Rustjeneste</t>
  </si>
  <si>
    <t>3304 Rustjeneste</t>
  </si>
  <si>
    <t>ACT Nordmøre</t>
  </si>
  <si>
    <t>3305 ACT Nordmøre</t>
  </si>
  <si>
    <t>Rask psykisk helsehjelp</t>
  </si>
  <si>
    <t>3306 Rask psykisk helsehjelp</t>
  </si>
  <si>
    <t>Clausensgate boenhet</t>
  </si>
  <si>
    <t>3307 Clausensgate boenhet</t>
  </si>
  <si>
    <t>Housing first</t>
  </si>
  <si>
    <t>3308 Housing first</t>
  </si>
  <si>
    <t>P.Bendiksens gt. 39</t>
  </si>
  <si>
    <t>3309 P.Bendiksens gt. 39</t>
  </si>
  <si>
    <t>VELFERD</t>
  </si>
  <si>
    <t>NAV KRISTIANSUND</t>
  </si>
  <si>
    <t>NAV</t>
  </si>
  <si>
    <t>34 VELFERD</t>
  </si>
  <si>
    <t>3400 NAV</t>
  </si>
  <si>
    <t>Tilskudd til lag og organisasjoner</t>
  </si>
  <si>
    <t>3402 Tilskudd til lag og organisasjoner</t>
  </si>
  <si>
    <t>NAV Kristiansund</t>
  </si>
  <si>
    <t>3408 NAV Kristiansund</t>
  </si>
  <si>
    <t>FLYKTNING- OG INNVANDRERTJENESTEN</t>
  </si>
  <si>
    <t>Flyktning- og innvandrertjenesten</t>
  </si>
  <si>
    <t>3450 Flyktning- og innvandrertjenesten</t>
  </si>
  <si>
    <t>BARN, FAMILIE, HELSE</t>
  </si>
  <si>
    <t>Barn, familie og helse</t>
  </si>
  <si>
    <t>35 BARN, FAMILIE, HELSE</t>
  </si>
  <si>
    <t>3500 Barn, familie og helse</t>
  </si>
  <si>
    <t>Barneverntjenesten</t>
  </si>
  <si>
    <t>3510 Barneverntjenesten</t>
  </si>
  <si>
    <t>Barnevern Averøy kommune</t>
  </si>
  <si>
    <t>3511 Barnevern Averøy kommune</t>
  </si>
  <si>
    <t>Barnevern Gjemnes kommune</t>
  </si>
  <si>
    <t>3512 Barnevern Gjemnes kommune</t>
  </si>
  <si>
    <t>Forebyggende helsetjenester for barn og u</t>
  </si>
  <si>
    <t>3520 Forebyggende helsetjenester for barn og u</t>
  </si>
  <si>
    <t>Helsestasjonstjenester</t>
  </si>
  <si>
    <t>3522 Helsestasjonstjenester</t>
  </si>
  <si>
    <t>Helsestasjon for gravide</t>
  </si>
  <si>
    <t>3523 Helsestasjon for gravide</t>
  </si>
  <si>
    <t>Vaksinasjonskontoret</t>
  </si>
  <si>
    <t>3524 Vaksinasjonskontoret</t>
  </si>
  <si>
    <t>Skolehelsetjenester</t>
  </si>
  <si>
    <t>3525 Skolehelsetjenester</t>
  </si>
  <si>
    <t>Psykisk helsetjenester for barn og famili</t>
  </si>
  <si>
    <t>3526 Psykisk helsetjenester for barn og famili</t>
  </si>
  <si>
    <t>Fysioterapi for barn og unge</t>
  </si>
  <si>
    <t>3528 Fysioterapi for barn og unge</t>
  </si>
  <si>
    <t>Opplæringstjenesten</t>
  </si>
  <si>
    <t>3540 Opplæringstjenesten</t>
  </si>
  <si>
    <t>BO OG HABILITERING</t>
  </si>
  <si>
    <t>Bo- og dagtilbud/oppfølging felles</t>
  </si>
  <si>
    <t>36 BO OG HABILITERING</t>
  </si>
  <si>
    <t>3600 Bo- og dagtilbud/oppfølging felles</t>
  </si>
  <si>
    <t>Roligheten boliger</t>
  </si>
  <si>
    <t>3610 Roligheten boliger</t>
  </si>
  <si>
    <t>Myra boliger</t>
  </si>
  <si>
    <t>3611 Myra boliger</t>
  </si>
  <si>
    <t>Sildstimen 1</t>
  </si>
  <si>
    <t>3612 Sildstimen 1</t>
  </si>
  <si>
    <t>Sildstimen 2</t>
  </si>
  <si>
    <t>3613 Sildstimen 2</t>
  </si>
  <si>
    <t>Eventyrveien 4</t>
  </si>
  <si>
    <t>3614 Eventyrveien 4</t>
  </si>
  <si>
    <t>Grunden 1</t>
  </si>
  <si>
    <t>3615 Grunden 1</t>
  </si>
  <si>
    <t>Grunden 2</t>
  </si>
  <si>
    <t>3616 Grunden 2</t>
  </si>
  <si>
    <t>Eaholmveien</t>
  </si>
  <si>
    <t>3617 Eaholmveien</t>
  </si>
  <si>
    <t>Bekkefaret 12</t>
  </si>
  <si>
    <t>3660 Bekkefaret 12</t>
  </si>
  <si>
    <t>Bekkefaret 14</t>
  </si>
  <si>
    <t>3661 Bekkefaret 14</t>
  </si>
  <si>
    <t>Bekkefaret 16</t>
  </si>
  <si>
    <t>3662 Bekkefaret 16</t>
  </si>
  <si>
    <t>Naustveien 26</t>
  </si>
  <si>
    <t>3663 Naustveien 26</t>
  </si>
  <si>
    <t>Smørsoppen 30</t>
  </si>
  <si>
    <t>3664 Smørsoppen 30</t>
  </si>
  <si>
    <t>Breilisikten boliger</t>
  </si>
  <si>
    <t>3665 Breilisikten boliger</t>
  </si>
  <si>
    <t>Rensviktunet boliger</t>
  </si>
  <si>
    <t>3666 Rensviktunet boliger</t>
  </si>
  <si>
    <t>Morbærtreet</t>
  </si>
  <si>
    <t>3670 Morbærtreet</t>
  </si>
  <si>
    <t>Stortua arbeidssenter</t>
  </si>
  <si>
    <t>3671 Stortua arbeidssenter</t>
  </si>
  <si>
    <t>Dale dagsenter og kantinedrift</t>
  </si>
  <si>
    <t>3672 Dale dagsenter og kantinedrift</t>
  </si>
  <si>
    <t>Rena bruk</t>
  </si>
  <si>
    <t>3673 Rena bruk</t>
  </si>
  <si>
    <t>Thorleifvangen</t>
  </si>
  <si>
    <t>3674 Thorleifvangen</t>
  </si>
  <si>
    <t>Rensviktunet avlastning</t>
  </si>
  <si>
    <t>3680 Rensviktunet avlastning</t>
  </si>
  <si>
    <t>Karitunet avlastning</t>
  </si>
  <si>
    <t>3681 Karitunet avlastning</t>
  </si>
  <si>
    <t>Støttekontakt, privat avlastning</t>
  </si>
  <si>
    <t>3682 Støttekontakt, privat avlastning</t>
  </si>
  <si>
    <t>REGIONALT SENTER FOR HELSEINNOVASJON</t>
  </si>
  <si>
    <t>REGINONALT SENTER FOR HELSEINNOVASJON</t>
  </si>
  <si>
    <t>Helseinnovasjon - administrasjon</t>
  </si>
  <si>
    <t>38 REGIONALT SENTER FOR HELSEINNOVASJON</t>
  </si>
  <si>
    <t>3800 Helseinnovasjon - administrasjon</t>
  </si>
  <si>
    <t>Responssenter</t>
  </si>
  <si>
    <t>3810 Responssenter</t>
  </si>
  <si>
    <t>Responsteam</t>
  </si>
  <si>
    <t>3811 Responsteam</t>
  </si>
  <si>
    <t>Nasjonalt velferdsteknologiprogram</t>
  </si>
  <si>
    <t>3812 Nasjonalt velferdsteknologiprogram</t>
  </si>
  <si>
    <t>FoU</t>
  </si>
  <si>
    <t>3820 FoU</t>
  </si>
  <si>
    <t>Utviklingssenter for sykehjem</t>
  </si>
  <si>
    <t>3821 Utviklingssenter for sykehjem</t>
  </si>
  <si>
    <t>DMS</t>
  </si>
  <si>
    <t>3830 DMS</t>
  </si>
  <si>
    <t>EKSTERNE ENHETER</t>
  </si>
  <si>
    <t>Kristiansund Havnekasse</t>
  </si>
  <si>
    <t>45 EKSTERNE ENHETER</t>
  </si>
  <si>
    <t>4500 EKSTERNE ENHETER</t>
  </si>
  <si>
    <t>4501 Kristiansund Havnekasse</t>
  </si>
  <si>
    <t>Sundbåtvesenet KF</t>
  </si>
  <si>
    <t>4502 Sundbåtvesenet KF</t>
  </si>
  <si>
    <t>Kirkelig Fellesråd</t>
  </si>
  <si>
    <t>4503 Kirkelig Fellesråd</t>
  </si>
  <si>
    <t>Varde AS</t>
  </si>
  <si>
    <t>4505 Varde AS</t>
  </si>
  <si>
    <t>Nordmøre Krisesenter IKS</t>
  </si>
  <si>
    <t>4506 Nordmøre Krisesenter IKS</t>
  </si>
  <si>
    <t>KOMMUNALTEKNIKK</t>
  </si>
  <si>
    <t>Driftsbygg Hagelin</t>
  </si>
  <si>
    <t>60 KOMMUNALTEKNIKK</t>
  </si>
  <si>
    <t>6000 KOMMUNALTEKNIKK</t>
  </si>
  <si>
    <t>6000 Driftsbygg Hagelin</t>
  </si>
  <si>
    <t>Vedlikeholdsavdeling VAR m.m.</t>
  </si>
  <si>
    <t>6001 Vedlikeholdsavdeling VAR m.m.</t>
  </si>
  <si>
    <t>Drift av biler, maskiner, kompressorer, r</t>
  </si>
  <si>
    <t>6002 Drift av biler, maskiner, kompressorer, r</t>
  </si>
  <si>
    <t>Bil- og maskinverksted</t>
  </si>
  <si>
    <t>6003 Bil- og maskinverksted</t>
  </si>
  <si>
    <t>Anleggsavdelingen</t>
  </si>
  <si>
    <t>6004 Anleggsavdelingen</t>
  </si>
  <si>
    <t>Byingeniørens kontor</t>
  </si>
  <si>
    <t>6010 Byingeniørens kontor</t>
  </si>
  <si>
    <t>Riksveier</t>
  </si>
  <si>
    <t>6011 Riksveier</t>
  </si>
  <si>
    <t>Fylkesveier</t>
  </si>
  <si>
    <t>6012 Fylkesveier</t>
  </si>
  <si>
    <t>Kommunale veier</t>
  </si>
  <si>
    <t>6013 Kommunale veier</t>
  </si>
  <si>
    <t>Vei- og gatelys</t>
  </si>
  <si>
    <t>6014 Vei- og gatelys</t>
  </si>
  <si>
    <t>Boligområder</t>
  </si>
  <si>
    <t>6016 Boligområder</t>
  </si>
  <si>
    <t>Næringsområder</t>
  </si>
  <si>
    <t>6017 Næringsområder</t>
  </si>
  <si>
    <t>Sivilforsvaret</t>
  </si>
  <si>
    <t>6018 Sivilforsvaret</t>
  </si>
  <si>
    <t>Vann</t>
  </si>
  <si>
    <t>6020 Vann</t>
  </si>
  <si>
    <t>Avløp</t>
  </si>
  <si>
    <t>6022 Avløp</t>
  </si>
  <si>
    <t>Renovasjon</t>
  </si>
  <si>
    <t>6023 Renovasjon</t>
  </si>
  <si>
    <t>Avfall næringsvirksomhet</t>
  </si>
  <si>
    <t>6024 Avfall næringsvirksomhet</t>
  </si>
  <si>
    <t>Slam</t>
  </si>
  <si>
    <t>6025 Slam</t>
  </si>
  <si>
    <t>Park</t>
  </si>
  <si>
    <t>6026 Park</t>
  </si>
  <si>
    <t>Utenomhus</t>
  </si>
  <si>
    <t>6027 Utenomhus</t>
  </si>
  <si>
    <t>PLAN OG BYGGESAK</t>
  </si>
  <si>
    <t>Bygningssjefens kontor</t>
  </si>
  <si>
    <t>62 PLAN OG BYGGESAK</t>
  </si>
  <si>
    <t>6200 PLAN OG BYGGESAK</t>
  </si>
  <si>
    <t>6200 Bygningssjefens kontor</t>
  </si>
  <si>
    <t>Oppmålingsavdelingen</t>
  </si>
  <si>
    <t>6201 Oppmålingsavdelingen</t>
  </si>
  <si>
    <t>Selvkost Plan og byggesak</t>
  </si>
  <si>
    <t>6202 Selvkost Plan og byggesak</t>
  </si>
  <si>
    <t>EIENDOMSDRIFT</t>
  </si>
  <si>
    <t>Administrasjon</t>
  </si>
  <si>
    <t>64 EIENDOMSDRIFT</t>
  </si>
  <si>
    <t>6400 EIENDOMSDRIFT</t>
  </si>
  <si>
    <t>6400 Administrasjon</t>
  </si>
  <si>
    <t>Kirkebygg</t>
  </si>
  <si>
    <t>6414 Kirkebygg</t>
  </si>
  <si>
    <t>Renhold</t>
  </si>
  <si>
    <t>6415 Renhold</t>
  </si>
  <si>
    <t>Boliger</t>
  </si>
  <si>
    <t>6416 Boliger</t>
  </si>
  <si>
    <t>Forretnings- og administrasjonsbygg</t>
  </si>
  <si>
    <t>6417 Forretnings- og administrasjonsbygg</t>
  </si>
  <si>
    <t>Kulturbygg</t>
  </si>
  <si>
    <t>6418 Kulturbygg</t>
  </si>
  <si>
    <t>Formålsbygg</t>
  </si>
  <si>
    <t>6419 Formålsbygg</t>
  </si>
  <si>
    <t>BRANN OG REDNING</t>
  </si>
  <si>
    <t>Utrykningsstyrken</t>
  </si>
  <si>
    <t>65 BRANN OG REDNING</t>
  </si>
  <si>
    <t>6500 BRANN OG REDNING</t>
  </si>
  <si>
    <t>6501 Utrykningsstyrken</t>
  </si>
  <si>
    <t>Brannvarsling</t>
  </si>
  <si>
    <t>6502 Brannvarsling</t>
  </si>
  <si>
    <t>Feiing</t>
  </si>
  <si>
    <t>6503 Feiing</t>
  </si>
  <si>
    <t>NIUA</t>
  </si>
  <si>
    <t>6504 NIUA</t>
  </si>
  <si>
    <t>SKATT, RAMMETILSKUDD M.V.</t>
  </si>
  <si>
    <t>Skatt og rammetilskudd</t>
  </si>
  <si>
    <t>70 SKATT, RAMMETILSKUDD M.V.</t>
  </si>
  <si>
    <t>7000 SKATT, RAMMETILSKUDD M.V.</t>
  </si>
  <si>
    <t>7000 Skatt og rammetilskudd</t>
  </si>
  <si>
    <t>Finansområdet</t>
  </si>
  <si>
    <t>7010 Finansområdet</t>
  </si>
  <si>
    <t>Interne finanstransaksjoner</t>
  </si>
  <si>
    <t>7020 Interne finanstransaksjoner</t>
  </si>
  <si>
    <t xml:space="preserve"> </t>
  </si>
  <si>
    <t>ATLANTEN IDRETTSPARK</t>
  </si>
  <si>
    <t>2520 ATLANTEN IDRETTSPARK</t>
  </si>
  <si>
    <t>KRISTIANSUND KULTURSKOLE</t>
  </si>
  <si>
    <t>2530 KRISTIANSUND KULTURSKOLE</t>
  </si>
  <si>
    <t>KRISTIANSUND BIBLIOTEK</t>
  </si>
  <si>
    <t>2540 KRISTIANSUND BIBLIOTEK</t>
  </si>
  <si>
    <t>KRINGSJÅ SYKEHJEM</t>
  </si>
  <si>
    <t>3110 KRINGSJÅ SYKEHJEM</t>
  </si>
  <si>
    <t>ROKILDE SYKEHJEM</t>
  </si>
  <si>
    <t>3130 ROKILDE SYKEHJEM</t>
  </si>
  <si>
    <t>BERGAN SYKEHJEM</t>
  </si>
  <si>
    <t>3140 BERGAN SYKEHJEM</t>
  </si>
  <si>
    <t>FREI SJUKEHEIM</t>
  </si>
  <si>
    <t>3150 FREI SJUKEHEIM</t>
  </si>
  <si>
    <t>PARK OG IDRETT</t>
  </si>
  <si>
    <t>66 PARK OG IDRETT</t>
  </si>
  <si>
    <t>6600 PARK OG IDRETT</t>
  </si>
  <si>
    <t>Generell org.utvikling og tiltak barn utenfor hjemmet</t>
  </si>
  <si>
    <t xml:space="preserve">Mål å få til samme tj.profil som Horten </t>
  </si>
  <si>
    <t>Redusere 4 plasser i døgndrift</t>
  </si>
  <si>
    <t xml:space="preserve">Ytterligere reduksjon vedtakstimer 100 timer/uke </t>
  </si>
  <si>
    <t>Omorganisering - Opplæringstjenesten</t>
  </si>
  <si>
    <t>Gevinst av ressursteam</t>
  </si>
  <si>
    <t>Omorganisering av legetilbud BFH</t>
  </si>
  <si>
    <t>Ergoterapeut inn i Miljøarbeidertjenesten</t>
  </si>
  <si>
    <t>Økt inntjening fysioterapi</t>
  </si>
  <si>
    <t>Redusere 5 årsverk</t>
  </si>
  <si>
    <t>Settes på reserve</t>
  </si>
  <si>
    <t>Enhetens alternative forslag</t>
  </si>
  <si>
    <t>Redusere 5 årsverk, Bendixens gt</t>
  </si>
  <si>
    <t>Reduksjon fagledere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</si>
</sst>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 style="dotted">
        <color theme="8"/>
      </left>
      <right style="dotted">
        <color theme="8"/>
      </right>
      <top style="dotted">
        <color theme="8"/>
      </top>
      <bottom style="dotted">
        <color theme="8"/>
      </bottom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 style="dotted">
        <color theme="8"/>
      </right>
      <top style="dotted">
        <color theme="8"/>
      </top>
      <bottom style="dotted">
        <color theme="8"/>
      </bottom>
      <diagonal/>
    </border>
    <border>
      <left style="dotted">
        <color theme="8"/>
      </left>
      <right style="medium">
        <color theme="8"/>
      </right>
      <top style="dotted">
        <color theme="8"/>
      </top>
      <bottom style="dotted">
        <color theme="8"/>
      </bottom>
      <diagonal/>
    </border>
    <border>
      <left/>
      <right/>
      <top style="dotted">
        <color theme="8"/>
      </top>
      <bottom style="dotted">
        <color theme="8"/>
      </bottom>
      <diagonal/>
    </border>
    <border>
      <left style="medium">
        <color theme="8"/>
      </left>
      <right/>
      <top/>
      <bottom style="thin">
        <color theme="8"/>
      </bottom>
      <diagonal/>
    </border>
    <border>
      <left/>
      <right style="medium">
        <color theme="8"/>
      </right>
      <top/>
      <bottom style="thin">
        <color theme="8"/>
      </bottom>
      <diagonal/>
    </border>
    <border>
      <left style="medium">
        <color theme="8"/>
      </left>
      <right/>
      <top style="thin">
        <color theme="8"/>
      </top>
      <bottom/>
      <diagonal/>
    </border>
    <border>
      <left/>
      <right style="medium">
        <color theme="8"/>
      </right>
      <top style="thin">
        <color theme="8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0" xfId="0" pivotButton="1"/>
    <xf numFmtId="0" fontId="2" fillId="2" borderId="1" xfId="1" applyFont="1" applyBorder="1" applyAlignment="1">
      <alignment horizontal="right" vertical="center" indent="1"/>
    </xf>
    <xf numFmtId="0" fontId="2" fillId="2" borderId="0" xfId="1" applyFont="1" applyAlignment="1">
      <alignment horizontal="right" vertical="center" indent="1"/>
    </xf>
    <xf numFmtId="3" fontId="2" fillId="2" borderId="0" xfId="1" applyNumberFormat="1" applyFont="1" applyAlignment="1">
      <alignment horizontal="right" vertical="center" indent="1"/>
    </xf>
    <xf numFmtId="0" fontId="0" fillId="0" borderId="3" xfId="0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0" fontId="2" fillId="2" borderId="4" xfId="1" applyFont="1" applyBorder="1" applyAlignment="1">
      <alignment horizontal="right" vertical="center" indent="1"/>
    </xf>
    <xf numFmtId="3" fontId="2" fillId="2" borderId="4" xfId="1" applyNumberFormat="1" applyFont="1" applyBorder="1" applyAlignment="1">
      <alignment horizontal="right" vertical="center" indent="1"/>
    </xf>
    <xf numFmtId="0" fontId="2" fillId="2" borderId="5" xfId="1" applyFont="1" applyBorder="1" applyAlignment="1">
      <alignment horizontal="right" vertical="center" indent="1"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2" fillId="2" borderId="5" xfId="1" applyNumberFormat="1" applyFont="1" applyBorder="1" applyAlignment="1">
      <alignment horizontal="right" vertical="center" indent="1"/>
    </xf>
    <xf numFmtId="0" fontId="3" fillId="2" borderId="0" xfId="1"/>
    <xf numFmtId="0" fontId="2" fillId="2" borderId="1" xfId="1" applyFont="1" applyBorder="1" applyAlignment="1">
      <alignment vertical="center"/>
    </xf>
    <xf numFmtId="0" fontId="0" fillId="0" borderId="8" xfId="0" applyBorder="1"/>
    <xf numFmtId="0" fontId="2" fillId="2" borderId="0" xfId="1" applyFont="1" applyAlignment="1">
      <alignment vertical="center"/>
    </xf>
    <xf numFmtId="0" fontId="2" fillId="2" borderId="11" xfId="1" applyFont="1" applyBorder="1" applyAlignment="1">
      <alignment horizontal="right" vertical="center" indent="1"/>
    </xf>
    <xf numFmtId="0" fontId="2" fillId="2" borderId="12" xfId="1" applyFont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6" fillId="3" borderId="0" xfId="0" applyFont="1" applyFill="1"/>
    <xf numFmtId="0" fontId="6" fillId="0" borderId="0" xfId="0" applyFont="1"/>
    <xf numFmtId="0" fontId="4" fillId="2" borderId="4" xfId="1" applyFont="1" applyBorder="1" applyAlignment="1">
      <alignment horizontal="center" vertical="center"/>
    </xf>
    <xf numFmtId="0" fontId="4" fillId="2" borderId="0" xfId="1" applyFont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9" xfId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10" xfId="1" applyFont="1" applyBorder="1" applyAlignment="1">
      <alignment horizontal="center" vertical="center"/>
    </xf>
    <xf numFmtId="0" fontId="5" fillId="2" borderId="0" xfId="1" applyFont="1" applyAlignment="1">
      <alignment horizontal="center" vertical="center"/>
    </xf>
  </cellXfs>
  <cellStyles count="2">
    <cellStyle name="Normal" xfId="0" builtinId="0"/>
    <cellStyle name="Uthevingsfarge5" xfId="1" builtinId="45"/>
  </cellStyles>
  <dxfs count="31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 Sevaldsen" refreshedDate="43552.955019907407" createdVersion="6" refreshedVersion="6" minRefreshableVersion="3" recordCount="9">
  <cacheSource type="worksheet">
    <worksheetSource name="Reduksjonstiltak"/>
  </cacheSource>
  <cacheFields count="21">
    <cacheField name="Ansvar" numFmtId="0">
      <sharedItems containsString="0" containsBlank="1" containsNumber="1" containsInteger="1" minValue="3000" maxValue="3500"/>
    </cacheField>
    <cacheField name="Ramme" numFmtId="0">
      <sharedItems/>
    </cacheField>
    <cacheField name="Enhet" numFmtId="0">
      <sharedItems count="7">
        <s v="3000 PLEIE OG OMSORG FELLES"/>
        <s v="3100 ENHET FOR SYKEHJEM"/>
        <s v="3300 PSYKISK HELSE OG RUS"/>
        <s v="3500 BARN, FAMILIE, HELSE"/>
        <s v="3170 STORHAUGEN HELSEHUS"/>
        <s v="3200 HJEMMETJENESTEN"/>
        <e v="#N/A"/>
      </sharedItems>
    </cacheField>
    <cacheField name="Ansvar/Avdeling" numFmtId="0">
      <sharedItems/>
    </cacheField>
    <cacheField name="Krav-19" numFmtId="0">
      <sharedItems containsNonDate="0" containsString="0" containsBlank="1"/>
    </cacheField>
    <cacheField name="Krav 20" numFmtId="0">
      <sharedItems containsNonDate="0" containsString="0" containsBlank="1"/>
    </cacheField>
    <cacheField name="Krav 21" numFmtId="0">
      <sharedItems containsNonDate="0" containsString="0" containsBlank="1"/>
    </cacheField>
    <cacheField name="Krav 22" numFmtId="0">
      <sharedItems containsNonDate="0" containsString="0" containsBlank="1"/>
    </cacheField>
    <cacheField name="Overføring av funksjoner, kutt i stillinger, se bemaningsplaner" numFmtId="0">
      <sharedItems containsBlank="1" count="9">
        <s v="Test"/>
        <s v="Avvikle sykehjemsplasser Barmanhaugen"/>
        <s v="Avvikle Rask psykisk helsehjelp"/>
        <s v="Redusere 2 årsverk merkantilt"/>
        <s v="Redusere 1 avdelingsleder døgndrift"/>
        <s v="Sykepleierteam"/>
        <s v="Konkurranseutsette Felleskjøkkenet"/>
        <s v="Reduksjon vedtakstimer"/>
        <m/>
      </sharedItems>
    </cacheField>
    <cacheField name="Prioritering" numFmtId="0">
      <sharedItems containsString="0" containsBlank="1" containsNumber="1" containsInteger="1" minValue="1" maxValue="2" count="3">
        <m/>
        <n v="1"/>
        <n v="2"/>
      </sharedItems>
    </cacheField>
    <cacheField name="2019" numFmtId="0">
      <sharedItems containsString="0" containsBlank="1" containsNumber="1" containsInteger="1" minValue="0" maxValue="500"/>
    </cacheField>
    <cacheField name="2020" numFmtId="0">
      <sharedItems containsString="0" containsBlank="1" containsNumber="1" containsInteger="1" minValue="200" maxValue="4782"/>
    </cacheField>
    <cacheField name="2021" numFmtId="0">
      <sharedItems containsString="0" containsBlank="1" containsNumber="1" containsInteger="1" minValue="300" maxValue="9564"/>
    </cacheField>
    <cacheField name="2022" numFmtId="0">
      <sharedItems containsString="0" containsBlank="1" containsNumber="1" containsInteger="1" minValue="400" maxValue="9564"/>
    </cacheField>
    <cacheField name="Antall stillinger:" numFmtId="0">
      <sharedItems containsString="0" containsBlank="1" containsNumber="1" containsInteger="1" minValue="1" maxValue="10"/>
    </cacheField>
    <cacheField name="Lovpålagt:" numFmtId="0">
      <sharedItems containsNonDate="0" containsString="0" containsBlank="1"/>
    </cacheField>
    <cacheField name="Ikke lovpålagt" numFmtId="0">
      <sharedItems containsNonDate="0" containsString="0" containsBlank="1"/>
    </cacheField>
    <cacheField name="Omorg/flytte oppgaver" numFmtId="0">
      <sharedItems containsNonDate="0" containsString="0" containsBlank="1"/>
    </cacheField>
    <cacheField name="Konsekvensbeskrivelse" numFmtId="0">
      <sharedItems containsNonDate="0" containsString="0" containsBlank="1"/>
    </cacheField>
    <cacheField name="Tillitsvalgtes vurdering" numFmtId="0">
      <sharedItems containsNonDate="0" containsString="0" containsBlank="1"/>
    </cacheField>
    <cacheField name="Styringsgruppens konklusj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n v="3000"/>
    <s v="30 FELLESTJENESTER PLEIE OG OMSORG"/>
    <x v="0"/>
    <s v="3000 Pleie og omsorg felles"/>
    <m/>
    <m/>
    <m/>
    <m/>
    <x v="0"/>
    <x v="0"/>
    <n v="100"/>
    <n v="200"/>
    <n v="300"/>
    <n v="400"/>
    <m/>
    <m/>
    <m/>
    <m/>
    <m/>
    <m/>
    <m/>
  </r>
  <r>
    <n v="3100"/>
    <s v="31 SYKEHJEM"/>
    <x v="1"/>
    <s v="3100 Sykehjem - administrasjon"/>
    <m/>
    <m/>
    <m/>
    <m/>
    <x v="1"/>
    <x v="1"/>
    <n v="0"/>
    <n v="4782"/>
    <n v="9564"/>
    <n v="9564"/>
    <n v="10"/>
    <m/>
    <m/>
    <m/>
    <m/>
    <m/>
    <m/>
  </r>
  <r>
    <n v="3306"/>
    <s v="33 PSYKISK HELSE OG RUS"/>
    <x v="2"/>
    <s v="3306 Rask psykisk helsehjelp"/>
    <m/>
    <m/>
    <m/>
    <m/>
    <x v="2"/>
    <x v="1"/>
    <n v="0"/>
    <n v="2985"/>
    <n v="2985"/>
    <n v="2985"/>
    <n v="5"/>
    <m/>
    <m/>
    <m/>
    <m/>
    <m/>
    <m/>
  </r>
  <r>
    <n v="3500"/>
    <s v="35 BARN, FAMILIE, HELSE"/>
    <x v="3"/>
    <s v="3500 Barn, familie og helse"/>
    <m/>
    <m/>
    <m/>
    <m/>
    <x v="3"/>
    <x v="1"/>
    <n v="0"/>
    <n v="1200"/>
    <n v="1200"/>
    <n v="1200"/>
    <n v="2"/>
    <m/>
    <m/>
    <m/>
    <m/>
    <m/>
    <m/>
  </r>
  <r>
    <n v="3170"/>
    <s v="37 STORHAUGEN HELSEHUS"/>
    <x v="4"/>
    <s v="3170 Storhaugen Helsehus - felles"/>
    <m/>
    <m/>
    <m/>
    <m/>
    <x v="4"/>
    <x v="1"/>
    <n v="0"/>
    <n v="800"/>
    <n v="800"/>
    <n v="800"/>
    <n v="1"/>
    <m/>
    <m/>
    <m/>
    <m/>
    <m/>
    <m/>
  </r>
  <r>
    <n v="3200"/>
    <s v="32 HJEMMETJENESTER"/>
    <x v="5"/>
    <s v="3200 Hjemmetjenestene felles"/>
    <m/>
    <m/>
    <m/>
    <m/>
    <x v="5"/>
    <x v="1"/>
    <n v="200"/>
    <n v="500"/>
    <n v="1000"/>
    <n v="1500"/>
    <n v="2"/>
    <m/>
    <m/>
    <m/>
    <m/>
    <m/>
    <m/>
  </r>
  <r>
    <n v="3050"/>
    <s v="31 SYKEHJEM"/>
    <x v="1"/>
    <s v="3050 Felleskjøkkenet"/>
    <m/>
    <m/>
    <m/>
    <m/>
    <x v="6"/>
    <x v="2"/>
    <n v="0"/>
    <n v="300"/>
    <n v="600"/>
    <n v="900"/>
    <n v="8"/>
    <m/>
    <m/>
    <m/>
    <m/>
    <m/>
    <m/>
  </r>
  <r>
    <n v="3200"/>
    <s v="32 HJEMMETJENESTER"/>
    <x v="5"/>
    <s v="3200 Hjemmetjenestene felles"/>
    <m/>
    <m/>
    <m/>
    <m/>
    <x v="7"/>
    <x v="2"/>
    <n v="500"/>
    <n v="1500"/>
    <n v="1500"/>
    <n v="1500"/>
    <m/>
    <m/>
    <m/>
    <m/>
    <m/>
    <m/>
    <m/>
  </r>
  <r>
    <m/>
    <e v="#N/A"/>
    <x v="6"/>
    <e v="#N/A"/>
    <m/>
    <m/>
    <m/>
    <m/>
    <x v="8"/>
    <x v="0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compact="0" compactData="0" multipleFieldFilters="0">
  <location ref="A3:G20" firstHeaderRow="0" firstDataRow="1" firstDataCol="2"/>
  <pivotFields count="21">
    <pivotField compact="0" outline="0" showAll="0"/>
    <pivotField compact="0" outline="0" showAll="0"/>
    <pivotField axis="axisRow" compact="0" outline="0" showAll="0">
      <items count="8">
        <item x="0"/>
        <item x="1"/>
        <item x="4"/>
        <item x="5"/>
        <item x="2"/>
        <item x="3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0">
        <item x="2"/>
        <item x="1"/>
        <item x="4"/>
        <item x="3"/>
        <item x="5"/>
        <item x="8"/>
        <item x="6"/>
        <item x="0"/>
        <item x="7"/>
        <item t="default"/>
      </items>
    </pivotField>
    <pivotField compact="0" outline="0" showAll="0">
      <items count="4">
        <item x="1"/>
        <item x="2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2"/>
    <field x="8"/>
  </rowFields>
  <rowItems count="17">
    <i>
      <x/>
      <x v="7"/>
    </i>
    <i t="default">
      <x/>
    </i>
    <i>
      <x v="1"/>
      <x v="1"/>
    </i>
    <i r="1">
      <x v="6"/>
    </i>
    <i t="default">
      <x v="1"/>
    </i>
    <i>
      <x v="2"/>
      <x v="2"/>
    </i>
    <i t="default">
      <x v="2"/>
    </i>
    <i>
      <x v="3"/>
      <x v="4"/>
    </i>
    <i r="1">
      <x v="8"/>
    </i>
    <i t="default">
      <x v="3"/>
    </i>
    <i>
      <x v="4"/>
      <x/>
    </i>
    <i t="default">
      <x v="4"/>
    </i>
    <i>
      <x v="5"/>
      <x v="3"/>
    </i>
    <i t="default">
      <x v="5"/>
    </i>
    <i>
      <x v="6"/>
      <x v="5"/>
    </i>
    <i t="default"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2019" fld="10" baseField="2" baseItem="0"/>
    <dataField name=" 2020" fld="11" baseField="2" baseItem="0"/>
    <dataField name=" 2021" fld="12" baseField="2" baseItem="0"/>
    <dataField name=" 2022" fld="13" baseField="2" baseItem="0"/>
    <dataField name="Årsverk" fld="14" baseField="2" baseItem="1"/>
  </dataFields>
  <pivotTableStyleInfo name="PivotStyleMedium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Reduksjonstiltak" displayName="Reduksjonstiltak" ref="A1:V37" totalsRowShown="0" headerRowDxfId="21">
  <autoFilter ref="A1:V37"/>
  <sortState ref="A2:V40">
    <sortCondition ref="B2:B40"/>
    <sortCondition ref="C2:C40"/>
    <sortCondition ref="J2:J40"/>
  </sortState>
  <tableColumns count="22">
    <tableColumn id="1" name="Ansvar"/>
    <tableColumn id="2" name="Ramme">
      <calculatedColumnFormula>VLOOKUP($A2,ansvar_enhet_ramme!$E$2:$I$246,3,FALSE)</calculatedColumnFormula>
    </tableColumn>
    <tableColumn id="3" name="Enhet">
      <calculatedColumnFormula>VLOOKUP($A2,ansvar_enhet_ramme!$E$2:$I$246,4,FALSE)</calculatedColumnFormula>
    </tableColumn>
    <tableColumn id="4" name="Ansvar/Avdeling">
      <calculatedColumnFormula>VLOOKUP($A2,ansvar_enhet_ramme!$E$2:$I$246,5,FALSE)</calculatedColumnFormula>
    </tableColumn>
    <tableColumn id="5" name="Krav-19"/>
    <tableColumn id="6" name="Krav 20"/>
    <tableColumn id="7" name="Krav 21"/>
    <tableColumn id="8" name="Krav 22"/>
    <tableColumn id="9" name="Overføring av funksjoner, kutt i stillinger, se bemaningsplaner"/>
    <tableColumn id="21" name="Prioritering"/>
    <tableColumn id="10" name="2019"/>
    <tableColumn id="11" name="2020"/>
    <tableColumn id="12" name="2021"/>
    <tableColumn id="13" name="2022"/>
    <tableColumn id="22" name="Kommentar"/>
    <tableColumn id="14" name="Årsverk"/>
    <tableColumn id="15" name="Lovpålagt:"/>
    <tableColumn id="16" name="Ikke lovpålagt"/>
    <tableColumn id="17" name="Omorg/flytte oppgaver"/>
    <tableColumn id="18" name="Konsekvensbeskrivelse"/>
    <tableColumn id="19" name="Tillitsvalgtes vurdering"/>
    <tableColumn id="20" name="Styringsgruppens konklusjon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1" name="Reduksjonstiltak2" displayName="Reduksjonstiltak2" ref="A1:V38" totalsRowShown="0" headerRowDxfId="11">
  <autoFilter ref="A1:V38"/>
  <sortState ref="A2:V41">
    <sortCondition ref="B2:B41"/>
    <sortCondition ref="C2:C41"/>
    <sortCondition ref="J2:J41"/>
  </sortState>
  <tableColumns count="22">
    <tableColumn id="1" name="Ansvar"/>
    <tableColumn id="2" name="Ramme">
      <calculatedColumnFormula>VLOOKUP($A2,ansvar_enhet_ramme!$E$2:$I$246,3,FALSE)</calculatedColumnFormula>
    </tableColumn>
    <tableColumn id="3" name="Enhet">
      <calculatedColumnFormula>VLOOKUP($A2,ansvar_enhet_ramme!$E$2:$I$246,4,FALSE)</calculatedColumnFormula>
    </tableColumn>
    <tableColumn id="4" name="Ansvar/Avdeling">
      <calculatedColumnFormula>VLOOKUP($A2,ansvar_enhet_ramme!$E$2:$I$246,5,FALSE)</calculatedColumnFormula>
    </tableColumn>
    <tableColumn id="5" name="Krav-19"/>
    <tableColumn id="6" name="Krav 20"/>
    <tableColumn id="7" name="Krav 21"/>
    <tableColumn id="8" name="Krav 22"/>
    <tableColumn id="9" name="Overføring av funksjoner, kutt i stillinger, se bemaningsplaner"/>
    <tableColumn id="21" name="Prioritering"/>
    <tableColumn id="10" name="2019"/>
    <tableColumn id="11" name="2020"/>
    <tableColumn id="12" name="2021"/>
    <tableColumn id="13" name="2022"/>
    <tableColumn id="22" name="Kommentar"/>
    <tableColumn id="14" name="Årsverk"/>
    <tableColumn id="15" name="Lovpålagt:"/>
    <tableColumn id="16" name="Ikke lovpålagt"/>
    <tableColumn id="17" name="Omorg/flytte oppgaver"/>
    <tableColumn id="18" name="Konsekvensbeskrivelse"/>
    <tableColumn id="19" name="Tillitsvalgtes vurdering"/>
    <tableColumn id="20" name="Styringsgruppens konklusjon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Reduksjonstiltak24" displayName="Reduksjonstiltak24" ref="A1:V41" totalsRowShown="0" headerRowDxfId="1">
  <autoFilter ref="A1:V41"/>
  <sortState ref="A2:V41">
    <sortCondition ref="B2:B41"/>
    <sortCondition ref="C2:C41"/>
    <sortCondition ref="J2:J41"/>
  </sortState>
  <tableColumns count="22">
    <tableColumn id="1" name="Ansvar"/>
    <tableColumn id="2" name="Ramme">
      <calculatedColumnFormula>VLOOKUP($A2,ansvar_enhet_ramme!$E$2:$I$246,3,FALSE)</calculatedColumnFormula>
    </tableColumn>
    <tableColumn id="3" name="Enhet">
      <calculatedColumnFormula>VLOOKUP($A2,ansvar_enhet_ramme!$E$2:$I$246,4,FALSE)</calculatedColumnFormula>
    </tableColumn>
    <tableColumn id="4" name="Ansvar/Avdeling">
      <calculatedColumnFormula>VLOOKUP($A2,ansvar_enhet_ramme!$E$2:$I$246,5,FALSE)</calculatedColumnFormula>
    </tableColumn>
    <tableColumn id="5" name="Krav-19"/>
    <tableColumn id="6" name="Krav 20"/>
    <tableColumn id="7" name="Krav 21"/>
    <tableColumn id="8" name="Krav 22"/>
    <tableColumn id="9" name="Overføring av funksjoner, kutt i stillinger, se bemaningsplaner"/>
    <tableColumn id="21" name="Prioritering"/>
    <tableColumn id="10" name="2019"/>
    <tableColumn id="11" name="2020"/>
    <tableColumn id="12" name="2021"/>
    <tableColumn id="13" name="2022"/>
    <tableColumn id="22" name="Kommentar"/>
    <tableColumn id="14" name="Årsverk"/>
    <tableColumn id="15" name="Lovpålagt:"/>
    <tableColumn id="16" name="Ikke lovpålagt"/>
    <tableColumn id="17" name="Omorg/flytte oppgaver"/>
    <tableColumn id="18" name="Konsekvensbeskrivelse"/>
    <tableColumn id="19" name="Tillitsvalgtes vurdering"/>
    <tableColumn id="20" name="Styringsgruppens konklusjon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B5" sqref="B5"/>
    </sheetView>
  </sheetViews>
  <sheetFormatPr baseColWidth="10" defaultColWidth="11.42578125" defaultRowHeight="15" x14ac:dyDescent="0.25"/>
  <cols>
    <col min="1" max="1" width="38.28515625" bestFit="1" customWidth="1"/>
    <col min="2" max="2" width="59.140625" bestFit="1" customWidth="1"/>
    <col min="3" max="3" width="5.42578125" bestFit="1" customWidth="1"/>
    <col min="4" max="5" width="6" customWidth="1"/>
    <col min="6" max="6" width="6" bestFit="1" customWidth="1"/>
    <col min="7" max="7" width="7.7109375" bestFit="1" customWidth="1"/>
    <col min="8" max="13" width="12.7109375" customWidth="1"/>
    <col min="14" max="15" width="18.28515625" customWidth="1"/>
    <col min="16" max="16" width="8.7109375" customWidth="1"/>
  </cols>
  <sheetData>
    <row r="3" spans="1:7" x14ac:dyDescent="0.25">
      <c r="A3" s="2" t="s">
        <v>0</v>
      </c>
      <c r="B3" s="2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7" x14ac:dyDescent="0.25">
      <c r="A4" t="s">
        <v>7</v>
      </c>
      <c r="B4" t="s">
        <v>8</v>
      </c>
      <c r="C4">
        <v>100</v>
      </c>
      <c r="D4">
        <v>200</v>
      </c>
      <c r="E4">
        <v>300</v>
      </c>
      <c r="F4">
        <v>400</v>
      </c>
    </row>
    <row r="5" spans="1:7" x14ac:dyDescent="0.25">
      <c r="A5" t="s">
        <v>9</v>
      </c>
      <c r="C5">
        <v>100</v>
      </c>
      <c r="D5">
        <v>200</v>
      </c>
      <c r="E5">
        <v>300</v>
      </c>
      <c r="F5">
        <v>400</v>
      </c>
    </row>
    <row r="6" spans="1:7" x14ac:dyDescent="0.25">
      <c r="A6" t="s">
        <v>10</v>
      </c>
      <c r="B6" t="s">
        <v>11</v>
      </c>
      <c r="C6">
        <v>0</v>
      </c>
      <c r="D6">
        <v>4782</v>
      </c>
      <c r="E6">
        <v>9564</v>
      </c>
      <c r="F6">
        <v>9564</v>
      </c>
      <c r="G6">
        <v>10</v>
      </c>
    </row>
    <row r="7" spans="1:7" x14ac:dyDescent="0.25">
      <c r="B7" t="s">
        <v>12</v>
      </c>
      <c r="C7">
        <v>0</v>
      </c>
      <c r="D7">
        <v>300</v>
      </c>
      <c r="E7">
        <v>600</v>
      </c>
      <c r="F7">
        <v>900</v>
      </c>
      <c r="G7">
        <v>8</v>
      </c>
    </row>
    <row r="8" spans="1:7" x14ac:dyDescent="0.25">
      <c r="A8" t="s">
        <v>13</v>
      </c>
      <c r="C8">
        <v>0</v>
      </c>
      <c r="D8">
        <v>5082</v>
      </c>
      <c r="E8">
        <v>10164</v>
      </c>
      <c r="F8">
        <v>10464</v>
      </c>
      <c r="G8">
        <v>18</v>
      </c>
    </row>
    <row r="9" spans="1:7" x14ac:dyDescent="0.25">
      <c r="A9" t="s">
        <v>14</v>
      </c>
      <c r="B9" t="s">
        <v>15</v>
      </c>
      <c r="C9">
        <v>0</v>
      </c>
      <c r="D9">
        <v>800</v>
      </c>
      <c r="E9">
        <v>800</v>
      </c>
      <c r="F9">
        <v>800</v>
      </c>
      <c r="G9">
        <v>1</v>
      </c>
    </row>
    <row r="10" spans="1:7" x14ac:dyDescent="0.25">
      <c r="A10" t="s">
        <v>16</v>
      </c>
      <c r="C10">
        <v>0</v>
      </c>
      <c r="D10">
        <v>800</v>
      </c>
      <c r="E10">
        <v>800</v>
      </c>
      <c r="F10">
        <v>800</v>
      </c>
      <c r="G10">
        <v>1</v>
      </c>
    </row>
    <row r="11" spans="1:7" x14ac:dyDescent="0.25">
      <c r="A11" t="s">
        <v>17</v>
      </c>
      <c r="B11" t="s">
        <v>18</v>
      </c>
      <c r="C11">
        <v>200</v>
      </c>
      <c r="D11">
        <v>500</v>
      </c>
      <c r="E11">
        <v>1000</v>
      </c>
      <c r="F11">
        <v>1500</v>
      </c>
      <c r="G11">
        <v>2</v>
      </c>
    </row>
    <row r="12" spans="1:7" x14ac:dyDescent="0.25">
      <c r="B12" t="s">
        <v>19</v>
      </c>
      <c r="C12">
        <v>500</v>
      </c>
      <c r="D12">
        <v>1500</v>
      </c>
      <c r="E12">
        <v>1500</v>
      </c>
      <c r="F12">
        <v>1500</v>
      </c>
    </row>
    <row r="13" spans="1:7" x14ac:dyDescent="0.25">
      <c r="A13" t="s">
        <v>20</v>
      </c>
      <c r="C13">
        <v>700</v>
      </c>
      <c r="D13">
        <v>2000</v>
      </c>
      <c r="E13">
        <v>2500</v>
      </c>
      <c r="F13">
        <v>3000</v>
      </c>
      <c r="G13">
        <v>2</v>
      </c>
    </row>
    <row r="14" spans="1:7" x14ac:dyDescent="0.25">
      <c r="A14" t="s">
        <v>21</v>
      </c>
      <c r="B14" t="s">
        <v>22</v>
      </c>
      <c r="C14">
        <v>0</v>
      </c>
      <c r="D14">
        <v>2985</v>
      </c>
      <c r="E14">
        <v>2985</v>
      </c>
      <c r="F14">
        <v>2985</v>
      </c>
      <c r="G14">
        <v>5</v>
      </c>
    </row>
    <row r="15" spans="1:7" x14ac:dyDescent="0.25">
      <c r="A15" t="s">
        <v>23</v>
      </c>
      <c r="C15">
        <v>0</v>
      </c>
      <c r="D15">
        <v>2985</v>
      </c>
      <c r="E15">
        <v>2985</v>
      </c>
      <c r="F15">
        <v>2985</v>
      </c>
      <c r="G15">
        <v>5</v>
      </c>
    </row>
    <row r="16" spans="1:7" x14ac:dyDescent="0.25">
      <c r="A16" t="s">
        <v>24</v>
      </c>
      <c r="B16" t="s">
        <v>25</v>
      </c>
      <c r="C16">
        <v>0</v>
      </c>
      <c r="D16">
        <v>1200</v>
      </c>
      <c r="E16">
        <v>1200</v>
      </c>
      <c r="F16">
        <v>1200</v>
      </c>
      <c r="G16">
        <v>2</v>
      </c>
    </row>
    <row r="17" spans="1:7" x14ac:dyDescent="0.25">
      <c r="A17" t="s">
        <v>26</v>
      </c>
      <c r="C17">
        <v>0</v>
      </c>
      <c r="D17">
        <v>1200</v>
      </c>
      <c r="E17">
        <v>1200</v>
      </c>
      <c r="F17">
        <v>1200</v>
      </c>
      <c r="G17">
        <v>2</v>
      </c>
    </row>
    <row r="18" spans="1:7" x14ac:dyDescent="0.25">
      <c r="A18" t="s">
        <v>27</v>
      </c>
      <c r="B18" t="s">
        <v>28</v>
      </c>
    </row>
    <row r="19" spans="1:7" x14ac:dyDescent="0.25">
      <c r="A19" t="s">
        <v>29</v>
      </c>
    </row>
    <row r="20" spans="1:7" x14ac:dyDescent="0.25">
      <c r="A20" t="s">
        <v>30</v>
      </c>
      <c r="C20">
        <v>800</v>
      </c>
      <c r="D20">
        <v>12267</v>
      </c>
      <c r="E20">
        <v>17949</v>
      </c>
      <c r="F20">
        <v>18849</v>
      </c>
      <c r="G20">
        <v>28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opLeftCell="D1" zoomScaleNormal="100" workbookViewId="0">
      <pane ySplit="1" topLeftCell="A2" activePane="bottomLeft" state="frozen"/>
      <selection pane="bottomLeft" activeCell="I22" sqref="I22"/>
    </sheetView>
  </sheetViews>
  <sheetFormatPr baseColWidth="10" defaultColWidth="11.42578125" defaultRowHeight="15" x14ac:dyDescent="0.25"/>
  <cols>
    <col min="1" max="1" width="8.7109375" customWidth="1"/>
    <col min="2" max="2" width="35.5703125" bestFit="1" customWidth="1"/>
    <col min="3" max="3" width="24.28515625" customWidth="1"/>
    <col min="4" max="4" width="36.28515625" bestFit="1" customWidth="1"/>
    <col min="5" max="5" width="9.85546875" hidden="1" customWidth="1"/>
    <col min="6" max="8" width="9.5703125" hidden="1" customWidth="1"/>
    <col min="9" max="9" width="56.85546875" bestFit="1" customWidth="1"/>
    <col min="10" max="10" width="12.5703125" bestFit="1" customWidth="1"/>
    <col min="11" max="14" width="6.85546875" customWidth="1"/>
    <col min="15" max="15" width="25.42578125" bestFit="1" customWidth="1"/>
    <col min="16" max="16" width="15.7109375" customWidth="1"/>
    <col min="17" max="17" width="11.7109375" customWidth="1"/>
    <col min="18" max="18" width="14.7109375" customWidth="1"/>
    <col min="19" max="19" width="22.42578125" customWidth="1"/>
    <col min="20" max="20" width="22.140625" customWidth="1"/>
    <col min="21" max="21" width="21.5703125" customWidth="1"/>
    <col min="22" max="22" width="27.28515625" customWidth="1"/>
  </cols>
  <sheetData>
    <row r="1" spans="1:22" ht="36.75" customHeight="1" x14ac:dyDescent="0.25">
      <c r="A1" s="1" t="s">
        <v>31</v>
      </c>
      <c r="B1" s="1" t="s">
        <v>32</v>
      </c>
      <c r="C1" s="1" t="s">
        <v>0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1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6</v>
      </c>
      <c r="Q1" s="1" t="s">
        <v>44</v>
      </c>
      <c r="R1" s="1" t="s">
        <v>45</v>
      </c>
      <c r="S1" s="1" t="s">
        <v>46</v>
      </c>
      <c r="T1" s="1" t="s">
        <v>47</v>
      </c>
      <c r="U1" s="1" t="s">
        <v>48</v>
      </c>
      <c r="V1" s="1" t="s">
        <v>49</v>
      </c>
    </row>
    <row r="2" spans="1:22" x14ac:dyDescent="0.25">
      <c r="A2">
        <v>3000</v>
      </c>
      <c r="B2" t="str">
        <f>VLOOKUP($A2,ansvar_enhet_ramme!$E$2:$I$246,3,FALSE)</f>
        <v>30 FELLESTJENESTER PLEIE OG OMSORG</v>
      </c>
      <c r="C2" t="str">
        <f>VLOOKUP($A2,ansvar_enhet_ramme!$E$2:$I$246,4,FALSE)</f>
        <v>3000 PLEIE OG OMSORG FELLES</v>
      </c>
      <c r="D2" t="str">
        <f>VLOOKUP($A2,ansvar_enhet_ramme!$E$2:$I$246,5,FALSE)</f>
        <v>3000 Pleie og omsorg felles</v>
      </c>
      <c r="I2" t="s">
        <v>50</v>
      </c>
    </row>
    <row r="3" spans="1:22" x14ac:dyDescent="0.25">
      <c r="A3">
        <v>3000</v>
      </c>
      <c r="B3" t="str">
        <f>VLOOKUP($A3,ansvar_enhet_ramme!$E$2:$I$246,3,FALSE)</f>
        <v>30 FELLESTJENESTER PLEIE OG OMSORG</v>
      </c>
      <c r="C3" t="str">
        <f>VLOOKUP($A3,ansvar_enhet_ramme!$E$2:$I$246,4,FALSE)</f>
        <v>3000 PLEIE OG OMSORG FELLES</v>
      </c>
      <c r="D3" t="str">
        <f>VLOOKUP($A3,ansvar_enhet_ramme!$E$2:$I$246,5,FALSE)</f>
        <v>3000 Pleie og omsorg felles</v>
      </c>
      <c r="I3" t="s">
        <v>51</v>
      </c>
      <c r="L3">
        <v>1600</v>
      </c>
      <c r="M3">
        <v>1600</v>
      </c>
      <c r="N3">
        <v>1600</v>
      </c>
      <c r="O3" t="s">
        <v>52</v>
      </c>
      <c r="P3">
        <v>2</v>
      </c>
    </row>
    <row r="4" spans="1:22" x14ac:dyDescent="0.25">
      <c r="A4">
        <v>3000</v>
      </c>
      <c r="B4" t="str">
        <f>VLOOKUP($A4,ansvar_enhet_ramme!$E$2:$I$246,3,FALSE)</f>
        <v>30 FELLESTJENESTER PLEIE OG OMSORG</v>
      </c>
      <c r="C4" t="str">
        <f>VLOOKUP($A4,ansvar_enhet_ramme!$E$2:$I$246,4,FALSE)</f>
        <v>3000 PLEIE OG OMSORG FELLES</v>
      </c>
      <c r="D4" t="str">
        <f>VLOOKUP($A4,ansvar_enhet_ramme!$E$2:$I$246,5,FALSE)</f>
        <v>3000 Pleie og omsorg felles</v>
      </c>
      <c r="I4" t="s">
        <v>53</v>
      </c>
    </row>
    <row r="5" spans="1:22" x14ac:dyDescent="0.25">
      <c r="A5">
        <v>3000</v>
      </c>
      <c r="B5" t="str">
        <f>VLOOKUP($A5,ansvar_enhet_ramme!$E$2:$I$246,3,FALSE)</f>
        <v>30 FELLESTJENESTER PLEIE OG OMSORG</v>
      </c>
      <c r="C5" t="str">
        <f>VLOOKUP($A5,ansvar_enhet_ramme!$E$2:$I$246,4,FALSE)</f>
        <v>3000 PLEIE OG OMSORG FELLES</v>
      </c>
      <c r="D5" t="str">
        <f>VLOOKUP($A5,ansvar_enhet_ramme!$E$2:$I$246,5,FALSE)</f>
        <v>3000 Pleie og omsorg felles</v>
      </c>
      <c r="I5" t="s">
        <v>54</v>
      </c>
      <c r="L5">
        <v>-1000</v>
      </c>
      <c r="M5">
        <v>-1000</v>
      </c>
      <c r="N5">
        <v>-1000</v>
      </c>
      <c r="P5">
        <v>-1</v>
      </c>
    </row>
    <row r="6" spans="1:22" x14ac:dyDescent="0.25">
      <c r="A6">
        <v>3010</v>
      </c>
      <c r="B6" t="str">
        <f>VLOOKUP($A6,ansvar_enhet_ramme!$E$2:$I$246,3,FALSE)</f>
        <v>30 FELLESTJENESTER PLEIE OG OMSORG</v>
      </c>
      <c r="C6" t="str">
        <f>VLOOKUP($A6,ansvar_enhet_ramme!$E$2:$I$246,4,FALSE)</f>
        <v>3010 TILDELING OG KOORDINERING</v>
      </c>
      <c r="D6" t="str">
        <f>VLOOKUP($A6,ansvar_enhet_ramme!$E$2:$I$246,5,FALSE)</f>
        <v>3010 Tildelingstjenesten</v>
      </c>
      <c r="I6" t="s">
        <v>55</v>
      </c>
      <c r="J6">
        <v>1</v>
      </c>
      <c r="L6">
        <v>800</v>
      </c>
      <c r="M6">
        <v>800</v>
      </c>
      <c r="N6">
        <v>800</v>
      </c>
      <c r="P6">
        <v>1</v>
      </c>
    </row>
    <row r="7" spans="1:22" x14ac:dyDescent="0.25">
      <c r="A7">
        <v>3100</v>
      </c>
      <c r="B7" t="str">
        <f>VLOOKUP($A7,ansvar_enhet_ramme!$E$2:$I$246,3,FALSE)</f>
        <v>31 SYKEHJEM</v>
      </c>
      <c r="C7" t="str">
        <f>VLOOKUP($A7,ansvar_enhet_ramme!$E$2:$I$246,4,FALSE)</f>
        <v>3100 ENHET FOR SYKEHJEM</v>
      </c>
      <c r="D7" t="str">
        <f>VLOOKUP($A7,ansvar_enhet_ramme!$E$2:$I$246,5,FALSE)</f>
        <v>3100 Sykehjem - administrasjon</v>
      </c>
      <c r="I7" t="s">
        <v>56</v>
      </c>
      <c r="J7">
        <v>1</v>
      </c>
      <c r="O7" t="s">
        <v>57</v>
      </c>
    </row>
    <row r="8" spans="1:22" x14ac:dyDescent="0.25">
      <c r="A8">
        <v>3100</v>
      </c>
      <c r="B8" t="str">
        <f>VLOOKUP($A8,ansvar_enhet_ramme!$E$2:$I$246,3,FALSE)</f>
        <v>31 SYKEHJEM</v>
      </c>
      <c r="C8" t="str">
        <f>VLOOKUP($A8,ansvar_enhet_ramme!$E$2:$I$246,4,FALSE)</f>
        <v>3100 ENHET FOR SYKEHJEM</v>
      </c>
      <c r="D8" t="str">
        <f>VLOOKUP($A8,ansvar_enhet_ramme!$E$2:$I$246,5,FALSE)</f>
        <v>3100 Sykehjem - administrasjon</v>
      </c>
      <c r="I8" t="s">
        <v>11</v>
      </c>
      <c r="J8">
        <v>2</v>
      </c>
      <c r="K8">
        <v>0</v>
      </c>
      <c r="L8">
        <v>4782</v>
      </c>
      <c r="M8">
        <v>7200</v>
      </c>
      <c r="N8">
        <v>9564</v>
      </c>
      <c r="P8">
        <v>10</v>
      </c>
    </row>
    <row r="9" spans="1:22" x14ac:dyDescent="0.25">
      <c r="A9">
        <v>3053</v>
      </c>
      <c r="B9" t="str">
        <f>VLOOKUP($A9,ansvar_enhet_ramme!$E$2:$I$246,3,FALSE)</f>
        <v>31 SYKEHJEM</v>
      </c>
      <c r="C9" t="str">
        <f>VLOOKUP($A9,ansvar_enhet_ramme!$E$2:$I$246,4,FALSE)</f>
        <v>3100 ENHET FOR SYKEHJEM</v>
      </c>
      <c r="D9" t="str">
        <f>VLOOKUP($A9,ansvar_enhet_ramme!$E$2:$I$246,5,FALSE)</f>
        <v>3053 Støttetjenester</v>
      </c>
      <c r="I9" t="s">
        <v>58</v>
      </c>
      <c r="J9">
        <v>3</v>
      </c>
      <c r="L9">
        <v>200</v>
      </c>
      <c r="M9">
        <v>200</v>
      </c>
      <c r="N9">
        <v>200</v>
      </c>
      <c r="O9" t="s">
        <v>59</v>
      </c>
    </row>
    <row r="10" spans="1:22" x14ac:dyDescent="0.25">
      <c r="A10">
        <v>3050</v>
      </c>
      <c r="B10" t="str">
        <f>VLOOKUP($A10,ansvar_enhet_ramme!$E$2:$I$246,3,FALSE)</f>
        <v>31 SYKEHJEM</v>
      </c>
      <c r="C10" t="str">
        <f>VLOOKUP($A10,ansvar_enhet_ramme!$E$2:$I$246,4,FALSE)</f>
        <v>3100 ENHET FOR SYKEHJEM</v>
      </c>
      <c r="D10" t="str">
        <f>VLOOKUP($A10,ansvar_enhet_ramme!$E$2:$I$246,5,FALSE)</f>
        <v>3050 Felleskjøkkenet</v>
      </c>
      <c r="I10" t="s">
        <v>12</v>
      </c>
      <c r="J10">
        <v>3</v>
      </c>
      <c r="K10">
        <v>0</v>
      </c>
      <c r="L10">
        <v>500</v>
      </c>
      <c r="M10">
        <v>500</v>
      </c>
      <c r="N10">
        <v>500</v>
      </c>
      <c r="O10" t="s">
        <v>59</v>
      </c>
      <c r="P10">
        <v>8</v>
      </c>
    </row>
    <row r="11" spans="1:22" x14ac:dyDescent="0.25">
      <c r="A11">
        <v>3052</v>
      </c>
      <c r="B11" t="str">
        <f>VLOOKUP($A11,ansvar_enhet_ramme!$E$2:$I$246,3,FALSE)</f>
        <v>31 SYKEHJEM</v>
      </c>
      <c r="C11" t="str">
        <f>VLOOKUP($A11,ansvar_enhet_ramme!$E$2:$I$246,4,FALSE)</f>
        <v>3100 ENHET FOR SYKEHJEM</v>
      </c>
      <c r="D11" t="str">
        <f>VLOOKUP($A11,ansvar_enhet_ramme!$E$2:$I$246,5,FALSE)</f>
        <v>3052 Vaskeri</v>
      </c>
      <c r="I11" t="s">
        <v>60</v>
      </c>
      <c r="J11">
        <v>3</v>
      </c>
      <c r="L11">
        <v>500</v>
      </c>
      <c r="M11">
        <v>500</v>
      </c>
      <c r="N11">
        <v>500</v>
      </c>
      <c r="O11" t="s">
        <v>59</v>
      </c>
      <c r="P11">
        <v>3</v>
      </c>
    </row>
    <row r="12" spans="1:22" x14ac:dyDescent="0.25">
      <c r="A12">
        <v>3200</v>
      </c>
      <c r="B12" t="str">
        <f>VLOOKUP($A12,ansvar_enhet_ramme!$E$2:$I$246,3,FALSE)</f>
        <v>32 HJEMMETJENESTER</v>
      </c>
      <c r="C12" t="str">
        <f>VLOOKUP($A12,ansvar_enhet_ramme!$E$2:$I$246,4,FALSE)</f>
        <v>3200 HJEMMETJENESTEN</v>
      </c>
      <c r="D12" t="str">
        <f>VLOOKUP($A12,ansvar_enhet_ramme!$E$2:$I$246,5,FALSE)</f>
        <v>3200 Hjemmetjenestene felles</v>
      </c>
      <c r="I12" t="s">
        <v>61</v>
      </c>
      <c r="J12">
        <v>1</v>
      </c>
      <c r="K12">
        <v>500</v>
      </c>
      <c r="L12">
        <v>3500</v>
      </c>
      <c r="M12">
        <v>3500</v>
      </c>
      <c r="N12">
        <v>3500</v>
      </c>
      <c r="O12" t="s">
        <v>59</v>
      </c>
      <c r="P12">
        <v>5</v>
      </c>
    </row>
    <row r="13" spans="1:22" x14ac:dyDescent="0.25">
      <c r="A13">
        <v>3200</v>
      </c>
      <c r="B13" t="str">
        <f>VLOOKUP($A13,ansvar_enhet_ramme!$E$2:$I$246,3,FALSE)</f>
        <v>32 HJEMMETJENESTER</v>
      </c>
      <c r="C13" t="str">
        <f>VLOOKUP($A13,ansvar_enhet_ramme!$E$2:$I$246,4,FALSE)</f>
        <v>3200 HJEMMETJENESTEN</v>
      </c>
      <c r="D13" t="str">
        <f>VLOOKUP($A13,ansvar_enhet_ramme!$E$2:$I$246,5,FALSE)</f>
        <v>3200 Hjemmetjenestene felles</v>
      </c>
      <c r="I13" t="s">
        <v>18</v>
      </c>
      <c r="J13">
        <v>2</v>
      </c>
      <c r="K13">
        <v>200</v>
      </c>
      <c r="L13">
        <v>500</v>
      </c>
      <c r="M13">
        <v>1000</v>
      </c>
      <c r="N13">
        <v>1500</v>
      </c>
      <c r="O13" t="s">
        <v>62</v>
      </c>
      <c r="P13">
        <v>2</v>
      </c>
    </row>
    <row r="14" spans="1:22" x14ac:dyDescent="0.25">
      <c r="A14">
        <v>3232</v>
      </c>
      <c r="B14" t="str">
        <f>VLOOKUP($A14,ansvar_enhet_ramme!$E$2:$I$246,3,FALSE)</f>
        <v>32 HJEMMETJENESTER</v>
      </c>
      <c r="C14" t="str">
        <f>VLOOKUP($A14,ansvar_enhet_ramme!$E$2:$I$246,4,FALSE)</f>
        <v>3200 HJEMMETJENESTEN</v>
      </c>
      <c r="D14" t="str">
        <f>VLOOKUP($A14,ansvar_enhet_ramme!$E$2:$I$246,5,FALSE)</f>
        <v>3232 Barmanhaugen 4.- 6. etg.</v>
      </c>
      <c r="I14" t="s">
        <v>63</v>
      </c>
      <c r="J14">
        <v>3</v>
      </c>
      <c r="L14">
        <v>800</v>
      </c>
      <c r="M14">
        <v>800</v>
      </c>
      <c r="N14">
        <v>800</v>
      </c>
      <c r="P14">
        <v>1</v>
      </c>
    </row>
    <row r="15" spans="1:22" x14ac:dyDescent="0.25">
      <c r="A15">
        <v>3200</v>
      </c>
      <c r="B15" t="str">
        <f>VLOOKUP($A15,ansvar_enhet_ramme!$E$2:$I$246,3,FALSE)</f>
        <v>32 HJEMMETJENESTER</v>
      </c>
      <c r="C15" t="str">
        <f>VLOOKUP($A15,ansvar_enhet_ramme!$E$2:$I$246,4,FALSE)</f>
        <v>3200 HJEMMETJENESTEN</v>
      </c>
      <c r="D15" t="str">
        <f>VLOOKUP($A15,ansvar_enhet_ramme!$E$2:$I$246,5,FALSE)</f>
        <v>3200 Hjemmetjenestene felles</v>
      </c>
      <c r="I15" t="s">
        <v>64</v>
      </c>
      <c r="J15">
        <v>4</v>
      </c>
      <c r="L15">
        <v>600</v>
      </c>
      <c r="M15">
        <v>600</v>
      </c>
      <c r="N15">
        <v>600</v>
      </c>
      <c r="P15">
        <v>1</v>
      </c>
    </row>
    <row r="16" spans="1:22" x14ac:dyDescent="0.25">
      <c r="A16">
        <v>3230</v>
      </c>
      <c r="B16" t="str">
        <f>VLOOKUP($A16,ansvar_enhet_ramme!$E$2:$I$246,3,FALSE)</f>
        <v>32 HJEMMETJENESTER</v>
      </c>
      <c r="C16" t="str">
        <f>VLOOKUP($A16,ansvar_enhet_ramme!$E$2:$I$246,4,FALSE)</f>
        <v>3200 HJEMMETJENESTEN</v>
      </c>
      <c r="D16" t="str">
        <f>VLOOKUP($A16,ansvar_enhet_ramme!$E$2:$I$246,5,FALSE)</f>
        <v>3230 Roligheten omsorgsboliger</v>
      </c>
      <c r="I16" t="s">
        <v>65</v>
      </c>
      <c r="J16">
        <v>5</v>
      </c>
      <c r="M16">
        <v>1050</v>
      </c>
      <c r="N16">
        <v>1050</v>
      </c>
      <c r="P16">
        <v>1.5</v>
      </c>
    </row>
    <row r="17" spans="1:16" x14ac:dyDescent="0.25">
      <c r="A17">
        <v>3200</v>
      </c>
      <c r="B17" t="str">
        <f>VLOOKUP($A17,ansvar_enhet_ramme!$E$2:$I$246,3,FALSE)</f>
        <v>32 HJEMMETJENESTER</v>
      </c>
      <c r="C17" t="str">
        <f>VLOOKUP($A17,ansvar_enhet_ramme!$E$2:$I$246,4,FALSE)</f>
        <v>3200 HJEMMETJENESTEN</v>
      </c>
      <c r="D17" t="str">
        <f>VLOOKUP($A17,ansvar_enhet_ramme!$E$2:$I$246,5,FALSE)</f>
        <v>3200 Hjemmetjenestene felles</v>
      </c>
      <c r="I17" t="s">
        <v>66</v>
      </c>
      <c r="J17">
        <v>6</v>
      </c>
      <c r="L17">
        <v>350</v>
      </c>
      <c r="M17">
        <v>700</v>
      </c>
      <c r="N17">
        <v>700</v>
      </c>
      <c r="O17" t="s">
        <v>67</v>
      </c>
      <c r="P17">
        <v>1</v>
      </c>
    </row>
    <row r="18" spans="1:16" x14ac:dyDescent="0.25">
      <c r="A18">
        <v>3200</v>
      </c>
      <c r="B18" t="str">
        <f>VLOOKUP($A18,ansvar_enhet_ramme!$E$2:$I$246,3,FALSE)</f>
        <v>32 HJEMMETJENESTER</v>
      </c>
      <c r="C18" t="str">
        <f>VLOOKUP($A18,ansvar_enhet_ramme!$E$2:$I$246,4,FALSE)</f>
        <v>3200 HJEMMETJENESTEN</v>
      </c>
      <c r="D18" t="str">
        <f>VLOOKUP($A18,ansvar_enhet_ramme!$E$2:$I$246,5,FALSE)</f>
        <v>3200 Hjemmetjenestene felles</v>
      </c>
      <c r="I18" t="s">
        <v>68</v>
      </c>
      <c r="J18">
        <v>7</v>
      </c>
      <c r="L18">
        <v>350</v>
      </c>
      <c r="M18">
        <v>350</v>
      </c>
      <c r="N18">
        <v>350</v>
      </c>
      <c r="P18">
        <v>0.5</v>
      </c>
    </row>
    <row r="19" spans="1:16" x14ac:dyDescent="0.25">
      <c r="A19">
        <v>3303</v>
      </c>
      <c r="B19" t="str">
        <f>VLOOKUP($A19,ansvar_enhet_ramme!$E$2:$I$246,3,FALSE)</f>
        <v>33 PSYKISK HELSE OG RUS</v>
      </c>
      <c r="C19" t="str">
        <f>VLOOKUP($A19,ansvar_enhet_ramme!$E$2:$I$246,4,FALSE)</f>
        <v>3300 PSYKISK HELSE OG RUS</v>
      </c>
      <c r="D19" t="str">
        <f>VLOOKUP($A19,ansvar_enhet_ramme!$E$2:$I$246,5,FALSE)</f>
        <v>3303 Ivar Aasensgt. boligfellesskap</v>
      </c>
      <c r="I19" t="s">
        <v>70</v>
      </c>
      <c r="J19">
        <v>1</v>
      </c>
      <c r="L19">
        <v>3200</v>
      </c>
      <c r="M19">
        <v>3200</v>
      </c>
      <c r="N19">
        <v>3200</v>
      </c>
      <c r="P19">
        <v>4.5999999999999996</v>
      </c>
    </row>
    <row r="20" spans="1:16" x14ac:dyDescent="0.25">
      <c r="A20">
        <v>3302</v>
      </c>
      <c r="B20" t="str">
        <f>VLOOKUP($A20,ansvar_enhet_ramme!$E$2:$I$246,3,FALSE)</f>
        <v>33 PSYKISK HELSE OG RUS</v>
      </c>
      <c r="C20" t="str">
        <f>VLOOKUP($A20,ansvar_enhet_ramme!$E$2:$I$246,4,FALSE)</f>
        <v>3300 PSYKISK HELSE OG RUS</v>
      </c>
      <c r="D20" t="str">
        <f>VLOOKUP($A20,ansvar_enhet_ramme!$E$2:$I$246,5,FALSE)</f>
        <v>3302 Bergan bofellesskap</v>
      </c>
      <c r="I20" t="s">
        <v>71</v>
      </c>
      <c r="J20">
        <v>1</v>
      </c>
      <c r="K20">
        <v>220</v>
      </c>
      <c r="L20">
        <v>220</v>
      </c>
      <c r="M20">
        <v>220</v>
      </c>
      <c r="N20">
        <v>220</v>
      </c>
    </row>
    <row r="21" spans="1:16" x14ac:dyDescent="0.25">
      <c r="A21">
        <v>3300</v>
      </c>
      <c r="B21" t="str">
        <f>VLOOKUP($A21,ansvar_enhet_ramme!$E$2:$I$246,3,FALSE)</f>
        <v>33 PSYKISK HELSE OG RUS</v>
      </c>
      <c r="C21" t="str">
        <f>VLOOKUP($A21,ansvar_enhet_ramme!$E$2:$I$246,4,FALSE)</f>
        <v>3300 PSYKISK HELSE OG RUS</v>
      </c>
      <c r="D21" t="str">
        <f>VLOOKUP($A21,ansvar_enhet_ramme!$E$2:$I$246,5,FALSE)</f>
        <v>3300 Psykisk helse KB 22</v>
      </c>
      <c r="I21" t="s">
        <v>61</v>
      </c>
      <c r="J21">
        <v>4</v>
      </c>
      <c r="K21">
        <v>500</v>
      </c>
      <c r="L21">
        <v>3500</v>
      </c>
      <c r="M21">
        <v>3500</v>
      </c>
      <c r="N21">
        <v>3500</v>
      </c>
      <c r="O21" t="s">
        <v>69</v>
      </c>
      <c r="P21">
        <v>5</v>
      </c>
    </row>
    <row r="22" spans="1:16" x14ac:dyDescent="0.25">
      <c r="A22">
        <v>3306</v>
      </c>
      <c r="B22" t="str">
        <f>VLOOKUP($A22,ansvar_enhet_ramme!$E$2:$I$246,3,FALSE)</f>
        <v>33 PSYKISK HELSE OG RUS</v>
      </c>
      <c r="C22" t="str">
        <f>VLOOKUP($A22,ansvar_enhet_ramme!$E$2:$I$246,4,FALSE)</f>
        <v>3300 PSYKISK HELSE OG RUS</v>
      </c>
      <c r="D22" t="str">
        <f>VLOOKUP($A22,ansvar_enhet_ramme!$E$2:$I$246,5,FALSE)</f>
        <v>3306 Rask psykisk helsehjelp</v>
      </c>
      <c r="I22" t="s">
        <v>22</v>
      </c>
      <c r="K22">
        <v>0</v>
      </c>
      <c r="L22">
        <v>0</v>
      </c>
      <c r="M22">
        <v>0</v>
      </c>
      <c r="N22">
        <v>0</v>
      </c>
      <c r="O22" t="s">
        <v>735</v>
      </c>
    </row>
    <row r="23" spans="1:16" x14ac:dyDescent="0.25">
      <c r="A23">
        <v>3309</v>
      </c>
      <c r="B23" t="str">
        <f>VLOOKUP($A23,ansvar_enhet_ramme!$E$2:$I$246,3,FALSE)</f>
        <v>33 PSYKISK HELSE OG RUS</v>
      </c>
      <c r="C23" t="str">
        <f>VLOOKUP($A23,ansvar_enhet_ramme!$E$2:$I$246,4,FALSE)</f>
        <v>3300 PSYKISK HELSE OG RUS</v>
      </c>
      <c r="D23" t="str">
        <f>VLOOKUP($A23,ansvar_enhet_ramme!$E$2:$I$246,5,FALSE)</f>
        <v>3309 P.Bendiksens gt. 39</v>
      </c>
      <c r="I23" t="s">
        <v>734</v>
      </c>
      <c r="J23">
        <v>1</v>
      </c>
      <c r="L23">
        <v>2985</v>
      </c>
      <c r="M23">
        <v>2985</v>
      </c>
      <c r="N23">
        <v>2985</v>
      </c>
      <c r="O23" t="s">
        <v>736</v>
      </c>
      <c r="P23">
        <v>5</v>
      </c>
    </row>
    <row r="24" spans="1:16" x14ac:dyDescent="0.25">
      <c r="A24">
        <v>3400</v>
      </c>
      <c r="B24" t="str">
        <f>VLOOKUP($A24,ansvar_enhet_ramme!$E$2:$I$246,3,FALSE)</f>
        <v>34 VELFERD</v>
      </c>
      <c r="C24" t="str">
        <f>VLOOKUP($A24,ansvar_enhet_ramme!$E$2:$I$246,4,FALSE)</f>
        <v>3400 NAV KRISTIANSUND</v>
      </c>
      <c r="D24" t="str">
        <f>VLOOKUP($A24,ansvar_enhet_ramme!$E$2:$I$246,5,FALSE)</f>
        <v>3400 NAV</v>
      </c>
      <c r="I24" t="s">
        <v>72</v>
      </c>
      <c r="L24">
        <v>1400</v>
      </c>
      <c r="M24">
        <v>1400</v>
      </c>
      <c r="N24">
        <v>1400</v>
      </c>
      <c r="P24">
        <v>2</v>
      </c>
    </row>
    <row r="25" spans="1:16" x14ac:dyDescent="0.25">
      <c r="A25">
        <v>3450</v>
      </c>
      <c r="B25" t="str">
        <f>VLOOKUP($A25,ansvar_enhet_ramme!$E$2:$I$246,3,FALSE)</f>
        <v>34 VELFERD</v>
      </c>
      <c r="C25" t="str">
        <f>VLOOKUP($A25,ansvar_enhet_ramme!$E$2:$I$246,4,FALSE)</f>
        <v>3450 FLYKTNING- OG INNVANDRERTJENESTEN</v>
      </c>
      <c r="D25" t="str">
        <f>VLOOKUP($A25,ansvar_enhet_ramme!$E$2:$I$246,5,FALSE)</f>
        <v>3450 Flyktning- og innvandrertjenesten</v>
      </c>
      <c r="I25" t="s">
        <v>73</v>
      </c>
      <c r="L25">
        <v>850</v>
      </c>
      <c r="M25">
        <v>850</v>
      </c>
      <c r="N25">
        <v>850</v>
      </c>
      <c r="P25">
        <v>1</v>
      </c>
    </row>
    <row r="26" spans="1:16" x14ac:dyDescent="0.25">
      <c r="A26">
        <v>3540</v>
      </c>
      <c r="B26" t="str">
        <f>VLOOKUP($A26,ansvar_enhet_ramme!$E$2:$I$246,3,FALSE)</f>
        <v>35 BARN, FAMILIE, HELSE</v>
      </c>
      <c r="C26" t="str">
        <f>VLOOKUP($A26,ansvar_enhet_ramme!$E$2:$I$246,4,FALSE)</f>
        <v>3500 BARN, FAMILIE, HELSE</v>
      </c>
      <c r="D26" t="str">
        <f>VLOOKUP($A26,ansvar_enhet_ramme!$E$2:$I$246,5,FALSE)</f>
        <v>3540 Opplæringstjenesten</v>
      </c>
      <c r="I26" t="s">
        <v>729</v>
      </c>
      <c r="J26">
        <v>2</v>
      </c>
      <c r="L26">
        <v>1600</v>
      </c>
      <c r="M26">
        <v>1600</v>
      </c>
      <c r="N26">
        <v>1600</v>
      </c>
      <c r="P26">
        <v>2</v>
      </c>
    </row>
    <row r="27" spans="1:16" x14ac:dyDescent="0.25">
      <c r="A27">
        <v>3500</v>
      </c>
      <c r="B27" t="str">
        <f>VLOOKUP($A27,ansvar_enhet_ramme!$E$2:$I$246,3,FALSE)</f>
        <v>35 BARN, FAMILIE, HELSE</v>
      </c>
      <c r="C27" t="str">
        <f>VLOOKUP($A27,ansvar_enhet_ramme!$E$2:$I$246,4,FALSE)</f>
        <v>3500 BARN, FAMILIE, HELSE</v>
      </c>
      <c r="D27" t="str">
        <f>VLOOKUP($A27,ansvar_enhet_ramme!$E$2:$I$246,5,FALSE)</f>
        <v>3500 Barn, familie og helse</v>
      </c>
      <c r="I27" t="s">
        <v>25</v>
      </c>
      <c r="J27">
        <v>3</v>
      </c>
      <c r="K27">
        <v>0</v>
      </c>
      <c r="L27">
        <v>600</v>
      </c>
      <c r="M27">
        <v>600</v>
      </c>
      <c r="N27">
        <v>600</v>
      </c>
      <c r="P27">
        <v>1</v>
      </c>
    </row>
    <row r="28" spans="1:16" x14ac:dyDescent="0.25">
      <c r="A28">
        <v>3510</v>
      </c>
      <c r="B28" t="str">
        <f>VLOOKUP($A28,ansvar_enhet_ramme!$E$2:$I$246,3,FALSE)</f>
        <v>35 BARN, FAMILIE, HELSE</v>
      </c>
      <c r="C28" t="str">
        <f>VLOOKUP($A28,ansvar_enhet_ramme!$E$2:$I$246,4,FALSE)</f>
        <v>3500 BARN, FAMILIE, HELSE</v>
      </c>
      <c r="D28" t="str">
        <f>VLOOKUP($A28,ansvar_enhet_ramme!$E$2:$I$246,5,FALSE)</f>
        <v>3510 Barneverntjenesten</v>
      </c>
      <c r="I28" t="s">
        <v>725</v>
      </c>
      <c r="J28">
        <v>4</v>
      </c>
      <c r="N28">
        <v>2700</v>
      </c>
      <c r="O28" t="s">
        <v>726</v>
      </c>
    </row>
    <row r="29" spans="1:16" x14ac:dyDescent="0.25">
      <c r="A29">
        <v>3520</v>
      </c>
      <c r="B29" t="str">
        <f>VLOOKUP($A29,ansvar_enhet_ramme!$E$2:$I$246,3,FALSE)</f>
        <v>35 BARN, FAMILIE, HELSE</v>
      </c>
      <c r="C29" t="str">
        <f>VLOOKUP($A29,ansvar_enhet_ramme!$E$2:$I$246,4,FALSE)</f>
        <v>3500 BARN, FAMILIE, HELSE</v>
      </c>
      <c r="D29" t="str">
        <f>VLOOKUP($A29,ansvar_enhet_ramme!$E$2:$I$246,5,FALSE)</f>
        <v>3520 Forebyggende helsetjenester for barn og u</v>
      </c>
      <c r="I29" t="s">
        <v>730</v>
      </c>
      <c r="J29">
        <v>5</v>
      </c>
      <c r="N29">
        <v>500</v>
      </c>
      <c r="P29">
        <v>1</v>
      </c>
    </row>
    <row r="30" spans="1:16" x14ac:dyDescent="0.25">
      <c r="A30">
        <v>3600</v>
      </c>
      <c r="B30" t="str">
        <f>VLOOKUP($A30,ansvar_enhet_ramme!$E$2:$I$246,3,FALSE)</f>
        <v>36 BO OG HABILITERING</v>
      </c>
      <c r="C30" t="str">
        <f>VLOOKUP($A30,ansvar_enhet_ramme!$E$2:$I$246,4,FALSE)</f>
        <v>3600 BO OG HABILITERING</v>
      </c>
      <c r="D30" t="str">
        <f>VLOOKUP($A30,ansvar_enhet_ramme!$E$2:$I$246,5,FALSE)</f>
        <v>3600 Bo- og dagtilbud/oppfølging felles</v>
      </c>
      <c r="I30" t="s">
        <v>61</v>
      </c>
      <c r="K30">
        <v>500</v>
      </c>
      <c r="L30">
        <v>3500</v>
      </c>
      <c r="M30">
        <v>3500</v>
      </c>
      <c r="N30">
        <v>3500</v>
      </c>
      <c r="P30">
        <v>5</v>
      </c>
    </row>
    <row r="31" spans="1:16" x14ac:dyDescent="0.25">
      <c r="A31">
        <v>3600</v>
      </c>
      <c r="B31" t="str">
        <f>VLOOKUP($A31,ansvar_enhet_ramme!$E$2:$I$246,3,FALSE)</f>
        <v>36 BO OG HABILITERING</v>
      </c>
      <c r="C31" t="str">
        <f>VLOOKUP($A31,ansvar_enhet_ramme!$E$2:$I$246,4,FALSE)</f>
        <v>3600 BO OG HABILITERING</v>
      </c>
      <c r="D31" t="str">
        <f>VLOOKUP($A31,ansvar_enhet_ramme!$E$2:$I$246,5,FALSE)</f>
        <v>3600 Bo- og dagtilbud/oppfølging felles</v>
      </c>
      <c r="I31" t="s">
        <v>74</v>
      </c>
      <c r="M31">
        <v>1050</v>
      </c>
      <c r="N31">
        <v>1050</v>
      </c>
      <c r="P31">
        <v>1.5</v>
      </c>
    </row>
    <row r="32" spans="1:16" x14ac:dyDescent="0.25">
      <c r="A32">
        <v>3600</v>
      </c>
      <c r="B32" t="str">
        <f>VLOOKUP($A32,ansvar_enhet_ramme!$E$2:$I$246,3,FALSE)</f>
        <v>36 BO OG HABILITERING</v>
      </c>
      <c r="C32" t="str">
        <f>VLOOKUP($A32,ansvar_enhet_ramme!$E$2:$I$246,4,FALSE)</f>
        <v>3600 BO OG HABILITERING</v>
      </c>
      <c r="D32" t="str">
        <f>VLOOKUP($A32,ansvar_enhet_ramme!$E$2:$I$246,5,FALSE)</f>
        <v>3600 Bo- og dagtilbud/oppfølging felles</v>
      </c>
      <c r="I32" t="s">
        <v>75</v>
      </c>
      <c r="L32">
        <v>600</v>
      </c>
      <c r="M32">
        <v>600</v>
      </c>
      <c r="N32">
        <v>600</v>
      </c>
      <c r="P32">
        <v>1</v>
      </c>
    </row>
    <row r="33" spans="1:16" x14ac:dyDescent="0.25">
      <c r="A33">
        <v>3171</v>
      </c>
      <c r="B33" t="str">
        <f>VLOOKUP($A33,ansvar_enhet_ramme!$E$2:$I$246,3,FALSE)</f>
        <v>37 STORHAUGEN HELSEHUS</v>
      </c>
      <c r="C33" t="str">
        <f>VLOOKUP($A33,ansvar_enhet_ramme!$E$2:$I$246,4,FALSE)</f>
        <v>3170 STORHAUGEN HELSEHUS</v>
      </c>
      <c r="D33" t="str">
        <f>VLOOKUP($A33,ansvar_enhet_ramme!$E$2:$I$246,5,FALSE)</f>
        <v>3171 Storhaugen helsehus - Døgndrift</v>
      </c>
      <c r="I33" t="s">
        <v>727</v>
      </c>
      <c r="J33">
        <v>1</v>
      </c>
      <c r="L33">
        <v>2500</v>
      </c>
      <c r="M33">
        <v>2500</v>
      </c>
      <c r="N33">
        <v>2500</v>
      </c>
      <c r="P33">
        <v>3</v>
      </c>
    </row>
    <row r="34" spans="1:16" x14ac:dyDescent="0.25">
      <c r="A34">
        <v>3180</v>
      </c>
      <c r="B34" t="str">
        <f>VLOOKUP($A34,ansvar_enhet_ramme!$E$2:$I$246,3,FALSE)</f>
        <v>37 STORHAUGEN HELSEHUS</v>
      </c>
      <c r="C34" t="str">
        <f>VLOOKUP($A34,ansvar_enhet_ramme!$E$2:$I$246,4,FALSE)</f>
        <v>3170 STORHAUGEN HELSEHUS</v>
      </c>
      <c r="D34" t="str">
        <f>VLOOKUP($A34,ansvar_enhet_ramme!$E$2:$I$246,5,FALSE)</f>
        <v>3180 Kommunalt legearbeid</v>
      </c>
      <c r="I34" t="s">
        <v>78</v>
      </c>
      <c r="J34">
        <v>2</v>
      </c>
      <c r="L34">
        <v>500</v>
      </c>
      <c r="M34">
        <v>500</v>
      </c>
      <c r="N34">
        <v>500</v>
      </c>
      <c r="P34">
        <v>0.4</v>
      </c>
    </row>
    <row r="35" spans="1:16" x14ac:dyDescent="0.25">
      <c r="A35">
        <v>3170</v>
      </c>
      <c r="B35" t="str">
        <f>VLOOKUP($A35,ansvar_enhet_ramme!$E$2:$I$246,3,FALSE)</f>
        <v>37 STORHAUGEN HELSEHUS</v>
      </c>
      <c r="C35" t="str">
        <f>VLOOKUP($A35,ansvar_enhet_ramme!$E$2:$I$246,4,FALSE)</f>
        <v>3170 STORHAUGEN HELSEHUS</v>
      </c>
      <c r="D35" t="str">
        <f>VLOOKUP($A35,ansvar_enhet_ramme!$E$2:$I$246,5,FALSE)</f>
        <v>3170 Storhaugen Helsehus - felles</v>
      </c>
      <c r="I35" t="s">
        <v>15</v>
      </c>
      <c r="J35">
        <v>3</v>
      </c>
      <c r="K35">
        <v>0</v>
      </c>
      <c r="L35">
        <v>800</v>
      </c>
      <c r="M35">
        <v>800</v>
      </c>
      <c r="N35">
        <v>800</v>
      </c>
      <c r="P35">
        <v>1</v>
      </c>
    </row>
    <row r="36" spans="1:16" x14ac:dyDescent="0.25">
      <c r="A36">
        <v>3170</v>
      </c>
      <c r="B36" t="str">
        <f>VLOOKUP($A36,ansvar_enhet_ramme!$E$2:$I$246,3,FALSE)</f>
        <v>37 STORHAUGEN HELSEHUS</v>
      </c>
      <c r="C36" t="str">
        <f>VLOOKUP($A36,ansvar_enhet_ramme!$E$2:$I$246,4,FALSE)</f>
        <v>3170 STORHAUGEN HELSEHUS</v>
      </c>
      <c r="D36" t="str">
        <f>VLOOKUP($A36,ansvar_enhet_ramme!$E$2:$I$246,5,FALSE)</f>
        <v>3170 Storhaugen Helsehus - felles</v>
      </c>
      <c r="I36" t="s">
        <v>76</v>
      </c>
      <c r="J36">
        <v>4</v>
      </c>
      <c r="L36">
        <v>500</v>
      </c>
      <c r="M36">
        <v>500</v>
      </c>
      <c r="N36">
        <v>500</v>
      </c>
      <c r="O36" t="s">
        <v>59</v>
      </c>
      <c r="P36">
        <v>0.5</v>
      </c>
    </row>
    <row r="37" spans="1:16" x14ac:dyDescent="0.25">
      <c r="A37">
        <v>3161</v>
      </c>
      <c r="B37" t="str">
        <f>VLOOKUP($A37,ansvar_enhet_ramme!$E$2:$I$246,3,FALSE)</f>
        <v>37 STORHAUGEN HELSEHUS</v>
      </c>
      <c r="C37" t="str">
        <f>VLOOKUP($A37,ansvar_enhet_ramme!$E$2:$I$246,4,FALSE)</f>
        <v>3170 STORHAUGEN HELSEHUS</v>
      </c>
      <c r="D37" t="str">
        <f>VLOOKUP($A37,ansvar_enhet_ramme!$E$2:$I$246,5,FALSE)</f>
        <v>3161 Friskliv, mestring</v>
      </c>
      <c r="I37" t="s">
        <v>77</v>
      </c>
      <c r="J37">
        <v>5</v>
      </c>
      <c r="L37">
        <v>1000</v>
      </c>
      <c r="M37">
        <v>1000</v>
      </c>
      <c r="N37">
        <v>1000</v>
      </c>
      <c r="P37">
        <v>2</v>
      </c>
    </row>
    <row r="42" spans="1:16" x14ac:dyDescent="0.25">
      <c r="K42">
        <f>SUM(K2:K41)</f>
        <v>1920</v>
      </c>
      <c r="L42">
        <f>SUM(L2:L41)</f>
        <v>37237</v>
      </c>
      <c r="M42">
        <f>SUM(M2:M41)</f>
        <v>42605</v>
      </c>
      <c r="N42">
        <f>SUM(N2:N41)</f>
        <v>48669</v>
      </c>
      <c r="P42">
        <f>SUM(P2:P41)</f>
        <v>71</v>
      </c>
    </row>
  </sheetData>
  <conditionalFormatting sqref="A2:V40">
    <cfRule type="expression" dxfId="30" priority="1">
      <formula>$B2="38 REGIONALT SENTER FOR HELSEINNOVASJON"</formula>
    </cfRule>
    <cfRule type="expression" dxfId="29" priority="3">
      <formula>$B2="36 BO OG HABILITERING"</formula>
    </cfRule>
    <cfRule type="expression" dxfId="28" priority="4">
      <formula>$B2="34 VELFERD"</formula>
    </cfRule>
    <cfRule type="expression" dxfId="27" priority="5">
      <formula>$B2="33 PSYKISK HELSE OG RUS"</formula>
    </cfRule>
    <cfRule type="expression" dxfId="26" priority="6">
      <formula>$B2="37 STORHAUGEN HELSEHUS"</formula>
    </cfRule>
    <cfRule type="expression" dxfId="25" priority="8">
      <formula>$B2="35 BARN, FAMILIE, HELSE"</formula>
    </cfRule>
    <cfRule type="expression" dxfId="24" priority="10">
      <formula>$B2="32 HJEMMETJENESTER"</formula>
    </cfRule>
    <cfRule type="expression" dxfId="23" priority="11">
      <formula>$B2="31 SYKEHJEM"</formula>
    </cfRule>
    <cfRule type="expression" dxfId="22" priority="12">
      <formula>$B2="30 FELLESTJENESTER PLEIE OG OMSORG"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I1" zoomScaleNormal="100" workbookViewId="0">
      <pane ySplit="1" topLeftCell="A2" activePane="bottomLeft" state="frozen"/>
      <selection pane="bottomLeft" activeCell="I44" sqref="I44"/>
    </sheetView>
  </sheetViews>
  <sheetFormatPr baseColWidth="10" defaultColWidth="11.42578125" defaultRowHeight="15" x14ac:dyDescent="0.25"/>
  <cols>
    <col min="1" max="1" width="8.7109375" customWidth="1"/>
    <col min="2" max="2" width="35.5703125" bestFit="1" customWidth="1"/>
    <col min="3" max="3" width="24.28515625" customWidth="1"/>
    <col min="4" max="4" width="36.28515625" bestFit="1" customWidth="1"/>
    <col min="5" max="5" width="9.85546875" hidden="1" customWidth="1"/>
    <col min="6" max="8" width="9.5703125" hidden="1" customWidth="1"/>
    <col min="9" max="9" width="56.85546875" bestFit="1" customWidth="1"/>
    <col min="10" max="10" width="12.5703125" bestFit="1" customWidth="1"/>
    <col min="11" max="14" width="6.85546875" customWidth="1"/>
    <col min="15" max="15" width="25.42578125" bestFit="1" customWidth="1"/>
    <col min="16" max="16" width="15.7109375" customWidth="1"/>
    <col min="17" max="17" width="11.7109375" customWidth="1"/>
    <col min="18" max="18" width="14.7109375" customWidth="1"/>
    <col min="19" max="19" width="22.42578125" customWidth="1"/>
    <col min="20" max="20" width="22.140625" customWidth="1"/>
    <col min="21" max="21" width="21.5703125" customWidth="1"/>
    <col min="22" max="22" width="27.28515625" customWidth="1"/>
  </cols>
  <sheetData>
    <row r="1" spans="1:22" ht="36.75" customHeight="1" x14ac:dyDescent="0.25">
      <c r="A1" s="1" t="s">
        <v>31</v>
      </c>
      <c r="B1" s="1" t="s">
        <v>32</v>
      </c>
      <c r="C1" s="1" t="s">
        <v>0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1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6</v>
      </c>
      <c r="Q1" s="1" t="s">
        <v>44</v>
      </c>
      <c r="R1" s="1" t="s">
        <v>45</v>
      </c>
      <c r="S1" s="1" t="s">
        <v>46</v>
      </c>
      <c r="T1" s="1" t="s">
        <v>47</v>
      </c>
      <c r="U1" s="1" t="s">
        <v>48</v>
      </c>
      <c r="V1" s="1" t="s">
        <v>49</v>
      </c>
    </row>
    <row r="2" spans="1:22" x14ac:dyDescent="0.25">
      <c r="A2">
        <v>3000</v>
      </c>
      <c r="B2" t="str">
        <f>VLOOKUP($A2,ansvar_enhet_ramme!$E$2:$I$246,3,FALSE)</f>
        <v>30 FELLESTJENESTER PLEIE OG OMSORG</v>
      </c>
      <c r="C2" t="str">
        <f>VLOOKUP($A2,ansvar_enhet_ramme!$E$2:$I$246,4,FALSE)</f>
        <v>3000 PLEIE OG OMSORG FELLES</v>
      </c>
      <c r="D2" t="str">
        <f>VLOOKUP($A2,ansvar_enhet_ramme!$E$2:$I$246,5,FALSE)</f>
        <v>3000 Pleie og omsorg felles</v>
      </c>
      <c r="I2" t="s">
        <v>50</v>
      </c>
    </row>
    <row r="3" spans="1:22" x14ac:dyDescent="0.25">
      <c r="A3">
        <v>3000</v>
      </c>
      <c r="B3" t="str">
        <f>VLOOKUP($A3,ansvar_enhet_ramme!$E$2:$I$246,3,FALSE)</f>
        <v>30 FELLESTJENESTER PLEIE OG OMSORG</v>
      </c>
      <c r="C3" t="str">
        <f>VLOOKUP($A3,ansvar_enhet_ramme!$E$2:$I$246,4,FALSE)</f>
        <v>3000 PLEIE OG OMSORG FELLES</v>
      </c>
      <c r="D3" t="str">
        <f>VLOOKUP($A3,ansvar_enhet_ramme!$E$2:$I$246,5,FALSE)</f>
        <v>3000 Pleie og omsorg felles</v>
      </c>
      <c r="I3" t="s">
        <v>53</v>
      </c>
    </row>
    <row r="4" spans="1:22" x14ac:dyDescent="0.25">
      <c r="A4">
        <v>3000</v>
      </c>
      <c r="B4" t="str">
        <f>VLOOKUP($A4,ansvar_enhet_ramme!$E$2:$I$246,3,FALSE)</f>
        <v>30 FELLESTJENESTER PLEIE OG OMSORG</v>
      </c>
      <c r="C4" t="str">
        <f>VLOOKUP($A4,ansvar_enhet_ramme!$E$2:$I$246,4,FALSE)</f>
        <v>3000 PLEIE OG OMSORG FELLES</v>
      </c>
      <c r="D4" t="str">
        <f>VLOOKUP($A4,ansvar_enhet_ramme!$E$2:$I$246,5,FALSE)</f>
        <v>3000 Pleie og omsorg felles</v>
      </c>
      <c r="I4" t="s">
        <v>54</v>
      </c>
      <c r="L4">
        <v>-1000</v>
      </c>
      <c r="M4">
        <v>-1000</v>
      </c>
      <c r="N4">
        <v>-1000</v>
      </c>
      <c r="P4">
        <v>-1</v>
      </c>
    </row>
    <row r="5" spans="1:22" x14ac:dyDescent="0.25">
      <c r="A5">
        <v>3010</v>
      </c>
      <c r="B5" t="str">
        <f>VLOOKUP($A5,ansvar_enhet_ramme!$E$2:$I$246,3,FALSE)</f>
        <v>30 FELLESTJENESTER PLEIE OG OMSORG</v>
      </c>
      <c r="C5" t="str">
        <f>VLOOKUP($A5,ansvar_enhet_ramme!$E$2:$I$246,4,FALSE)</f>
        <v>3010 TILDELING OG KOORDINERING</v>
      </c>
      <c r="D5" t="str">
        <f>VLOOKUP($A5,ansvar_enhet_ramme!$E$2:$I$246,5,FALSE)</f>
        <v>3010 Tildelingstjenesten</v>
      </c>
      <c r="I5" t="s">
        <v>55</v>
      </c>
      <c r="J5">
        <v>1</v>
      </c>
      <c r="L5">
        <v>800</v>
      </c>
      <c r="M5">
        <v>800</v>
      </c>
      <c r="N5">
        <v>800</v>
      </c>
      <c r="P5">
        <v>1</v>
      </c>
    </row>
    <row r="6" spans="1:22" x14ac:dyDescent="0.25">
      <c r="A6">
        <v>3100</v>
      </c>
      <c r="B6" t="str">
        <f>VLOOKUP($A6,ansvar_enhet_ramme!$E$2:$I$246,3,FALSE)</f>
        <v>31 SYKEHJEM</v>
      </c>
      <c r="C6" t="str">
        <f>VLOOKUP($A6,ansvar_enhet_ramme!$E$2:$I$246,4,FALSE)</f>
        <v>3100 ENHET FOR SYKEHJEM</v>
      </c>
      <c r="D6" t="str">
        <f>VLOOKUP($A6,ansvar_enhet_ramme!$E$2:$I$246,5,FALSE)</f>
        <v>3100 Sykehjem - administrasjon</v>
      </c>
      <c r="I6" t="s">
        <v>56</v>
      </c>
      <c r="J6">
        <v>1</v>
      </c>
      <c r="K6">
        <v>200</v>
      </c>
      <c r="L6">
        <v>500</v>
      </c>
      <c r="M6">
        <v>500</v>
      </c>
      <c r="N6">
        <v>500</v>
      </c>
      <c r="O6" t="s">
        <v>57</v>
      </c>
    </row>
    <row r="7" spans="1:22" x14ac:dyDescent="0.25">
      <c r="A7">
        <v>3100</v>
      </c>
      <c r="B7" t="str">
        <f>VLOOKUP($A7,ansvar_enhet_ramme!$E$2:$I$246,3,FALSE)</f>
        <v>31 SYKEHJEM</v>
      </c>
      <c r="C7" t="str">
        <f>VLOOKUP($A7,ansvar_enhet_ramme!$E$2:$I$246,4,FALSE)</f>
        <v>3100 ENHET FOR SYKEHJEM</v>
      </c>
      <c r="D7" t="str">
        <f>VLOOKUP($A7,ansvar_enhet_ramme!$E$2:$I$246,5,FALSE)</f>
        <v>3100 Sykehjem - administrasjon</v>
      </c>
      <c r="I7" t="s">
        <v>11</v>
      </c>
      <c r="J7">
        <v>2</v>
      </c>
      <c r="K7">
        <v>0</v>
      </c>
      <c r="L7">
        <v>4782</v>
      </c>
      <c r="M7">
        <v>7200</v>
      </c>
      <c r="N7">
        <v>9564</v>
      </c>
      <c r="P7">
        <v>10</v>
      </c>
    </row>
    <row r="8" spans="1:22" x14ac:dyDescent="0.25">
      <c r="A8">
        <v>3053</v>
      </c>
      <c r="B8" t="str">
        <f>VLOOKUP($A8,ansvar_enhet_ramme!$E$2:$I$246,3,FALSE)</f>
        <v>31 SYKEHJEM</v>
      </c>
      <c r="C8" t="str">
        <f>VLOOKUP($A8,ansvar_enhet_ramme!$E$2:$I$246,4,FALSE)</f>
        <v>3100 ENHET FOR SYKEHJEM</v>
      </c>
      <c r="D8" t="str">
        <f>VLOOKUP($A8,ansvar_enhet_ramme!$E$2:$I$246,5,FALSE)</f>
        <v>3053 Støttetjenester</v>
      </c>
      <c r="I8" t="s">
        <v>58</v>
      </c>
      <c r="J8">
        <v>3</v>
      </c>
      <c r="L8">
        <v>200</v>
      </c>
      <c r="M8">
        <v>200</v>
      </c>
      <c r="N8">
        <v>200</v>
      </c>
      <c r="O8" t="s">
        <v>59</v>
      </c>
    </row>
    <row r="9" spans="1:22" x14ac:dyDescent="0.25">
      <c r="A9">
        <v>3050</v>
      </c>
      <c r="B9" t="str">
        <f>VLOOKUP($A9,ansvar_enhet_ramme!$E$2:$I$246,3,FALSE)</f>
        <v>31 SYKEHJEM</v>
      </c>
      <c r="C9" t="str">
        <f>VLOOKUP($A9,ansvar_enhet_ramme!$E$2:$I$246,4,FALSE)</f>
        <v>3100 ENHET FOR SYKEHJEM</v>
      </c>
      <c r="D9" t="str">
        <f>VLOOKUP($A9,ansvar_enhet_ramme!$E$2:$I$246,5,FALSE)</f>
        <v>3050 Felleskjøkkenet</v>
      </c>
      <c r="I9" t="s">
        <v>12</v>
      </c>
      <c r="J9">
        <v>3</v>
      </c>
      <c r="K9">
        <v>0</v>
      </c>
      <c r="L9">
        <v>500</v>
      </c>
      <c r="M9">
        <v>500</v>
      </c>
      <c r="N9">
        <v>500</v>
      </c>
      <c r="O9" t="s">
        <v>59</v>
      </c>
      <c r="P9">
        <v>8</v>
      </c>
    </row>
    <row r="10" spans="1:22" x14ac:dyDescent="0.25">
      <c r="A10">
        <v>3052</v>
      </c>
      <c r="B10" t="str">
        <f>VLOOKUP($A10,ansvar_enhet_ramme!$E$2:$I$246,3,FALSE)</f>
        <v>31 SYKEHJEM</v>
      </c>
      <c r="C10" t="str">
        <f>VLOOKUP($A10,ansvar_enhet_ramme!$E$2:$I$246,4,FALSE)</f>
        <v>3100 ENHET FOR SYKEHJEM</v>
      </c>
      <c r="D10" t="str">
        <f>VLOOKUP($A10,ansvar_enhet_ramme!$E$2:$I$246,5,FALSE)</f>
        <v>3052 Vaskeri</v>
      </c>
      <c r="I10" t="s">
        <v>60</v>
      </c>
      <c r="J10">
        <v>3</v>
      </c>
      <c r="L10">
        <v>500</v>
      </c>
      <c r="M10">
        <v>500</v>
      </c>
      <c r="N10">
        <v>500</v>
      </c>
      <c r="O10" t="s">
        <v>59</v>
      </c>
      <c r="P10">
        <v>3</v>
      </c>
    </row>
    <row r="11" spans="1:22" x14ac:dyDescent="0.25">
      <c r="A11">
        <v>3200</v>
      </c>
      <c r="B11" t="str">
        <f>VLOOKUP($A11,ansvar_enhet_ramme!$E$2:$I$246,3,FALSE)</f>
        <v>32 HJEMMETJENESTER</v>
      </c>
      <c r="C11" t="str">
        <f>VLOOKUP($A11,ansvar_enhet_ramme!$E$2:$I$246,4,FALSE)</f>
        <v>3200 HJEMMETJENESTEN</v>
      </c>
      <c r="D11" t="str">
        <f>VLOOKUP($A11,ansvar_enhet_ramme!$E$2:$I$246,5,FALSE)</f>
        <v>3200 Hjemmetjenestene felles</v>
      </c>
      <c r="I11" t="s">
        <v>61</v>
      </c>
      <c r="J11">
        <v>1</v>
      </c>
      <c r="K11">
        <v>500</v>
      </c>
      <c r="L11">
        <v>3500</v>
      </c>
      <c r="M11">
        <v>3500</v>
      </c>
      <c r="N11">
        <v>3500</v>
      </c>
      <c r="O11" t="s">
        <v>59</v>
      </c>
      <c r="P11">
        <v>5</v>
      </c>
    </row>
    <row r="12" spans="1:22" x14ac:dyDescent="0.25">
      <c r="A12">
        <v>3200</v>
      </c>
      <c r="B12" t="str">
        <f>VLOOKUP($A12,ansvar_enhet_ramme!$E$2:$I$246,3,FALSE)</f>
        <v>32 HJEMMETJENESTER</v>
      </c>
      <c r="C12" t="str">
        <f>VLOOKUP($A12,ansvar_enhet_ramme!$E$2:$I$246,4,FALSE)</f>
        <v>3200 HJEMMETJENESTEN</v>
      </c>
      <c r="D12" t="str">
        <f>VLOOKUP($A12,ansvar_enhet_ramme!$E$2:$I$246,5,FALSE)</f>
        <v>3200 Hjemmetjenestene felles</v>
      </c>
      <c r="I12" t="s">
        <v>18</v>
      </c>
      <c r="J12">
        <v>2</v>
      </c>
      <c r="K12">
        <v>200</v>
      </c>
      <c r="L12">
        <v>500</v>
      </c>
      <c r="M12">
        <v>1000</v>
      </c>
      <c r="N12">
        <v>1500</v>
      </c>
      <c r="O12" t="s">
        <v>62</v>
      </c>
      <c r="P12">
        <v>2</v>
      </c>
    </row>
    <row r="13" spans="1:22" x14ac:dyDescent="0.25">
      <c r="A13">
        <v>3232</v>
      </c>
      <c r="B13" t="str">
        <f>VLOOKUP($A13,ansvar_enhet_ramme!$E$2:$I$246,3,FALSE)</f>
        <v>32 HJEMMETJENESTER</v>
      </c>
      <c r="C13" t="str">
        <f>VLOOKUP($A13,ansvar_enhet_ramme!$E$2:$I$246,4,FALSE)</f>
        <v>3200 HJEMMETJENESTEN</v>
      </c>
      <c r="D13" t="str">
        <f>VLOOKUP($A13,ansvar_enhet_ramme!$E$2:$I$246,5,FALSE)</f>
        <v>3232 Barmanhaugen 4.- 6. etg.</v>
      </c>
      <c r="I13" t="s">
        <v>63</v>
      </c>
      <c r="J13">
        <v>3</v>
      </c>
      <c r="L13">
        <v>800</v>
      </c>
      <c r="M13">
        <v>800</v>
      </c>
      <c r="N13">
        <v>800</v>
      </c>
      <c r="P13">
        <v>1</v>
      </c>
    </row>
    <row r="14" spans="1:22" x14ac:dyDescent="0.25">
      <c r="A14">
        <v>3200</v>
      </c>
      <c r="B14" t="str">
        <f>VLOOKUP($A14,ansvar_enhet_ramme!$E$2:$I$246,3,FALSE)</f>
        <v>32 HJEMMETJENESTER</v>
      </c>
      <c r="C14" t="str">
        <f>VLOOKUP($A14,ansvar_enhet_ramme!$E$2:$I$246,4,FALSE)</f>
        <v>3200 HJEMMETJENESTEN</v>
      </c>
      <c r="D14" t="str">
        <f>VLOOKUP($A14,ansvar_enhet_ramme!$E$2:$I$246,5,FALSE)</f>
        <v>3200 Hjemmetjenestene felles</v>
      </c>
      <c r="I14" t="s">
        <v>64</v>
      </c>
      <c r="J14">
        <v>4</v>
      </c>
      <c r="L14">
        <v>600</v>
      </c>
      <c r="M14">
        <v>600</v>
      </c>
      <c r="N14">
        <v>600</v>
      </c>
      <c r="P14">
        <v>1</v>
      </c>
    </row>
    <row r="15" spans="1:22" x14ac:dyDescent="0.25">
      <c r="A15">
        <v>3230</v>
      </c>
      <c r="B15" t="str">
        <f>VLOOKUP($A15,ansvar_enhet_ramme!$E$2:$I$246,3,FALSE)</f>
        <v>32 HJEMMETJENESTER</v>
      </c>
      <c r="C15" t="str">
        <f>VLOOKUP($A15,ansvar_enhet_ramme!$E$2:$I$246,4,FALSE)</f>
        <v>3200 HJEMMETJENESTEN</v>
      </c>
      <c r="D15" t="str">
        <f>VLOOKUP($A15,ansvar_enhet_ramme!$E$2:$I$246,5,FALSE)</f>
        <v>3230 Roligheten omsorgsboliger</v>
      </c>
      <c r="I15" t="s">
        <v>65</v>
      </c>
      <c r="J15">
        <v>5</v>
      </c>
      <c r="M15">
        <v>1050</v>
      </c>
      <c r="N15">
        <v>1050</v>
      </c>
      <c r="P15">
        <v>1.5</v>
      </c>
    </row>
    <row r="16" spans="1:22" x14ac:dyDescent="0.25">
      <c r="A16">
        <v>3200</v>
      </c>
      <c r="B16" t="str">
        <f>VLOOKUP($A16,ansvar_enhet_ramme!$E$2:$I$246,3,FALSE)</f>
        <v>32 HJEMMETJENESTER</v>
      </c>
      <c r="C16" t="str">
        <f>VLOOKUP($A16,ansvar_enhet_ramme!$E$2:$I$246,4,FALSE)</f>
        <v>3200 HJEMMETJENESTEN</v>
      </c>
      <c r="D16" t="str">
        <f>VLOOKUP($A16,ansvar_enhet_ramme!$E$2:$I$246,5,FALSE)</f>
        <v>3200 Hjemmetjenestene felles</v>
      </c>
      <c r="I16" t="s">
        <v>66</v>
      </c>
      <c r="J16">
        <v>6</v>
      </c>
      <c r="L16">
        <v>350</v>
      </c>
      <c r="M16">
        <v>700</v>
      </c>
      <c r="N16">
        <v>700</v>
      </c>
      <c r="O16" t="s">
        <v>67</v>
      </c>
      <c r="P16">
        <v>1</v>
      </c>
    </row>
    <row r="17" spans="1:16" x14ac:dyDescent="0.25">
      <c r="A17">
        <v>3200</v>
      </c>
      <c r="B17" t="str">
        <f>VLOOKUP($A17,ansvar_enhet_ramme!$E$2:$I$246,3,FALSE)</f>
        <v>32 HJEMMETJENESTER</v>
      </c>
      <c r="C17" t="str">
        <f>VLOOKUP($A17,ansvar_enhet_ramme!$E$2:$I$246,4,FALSE)</f>
        <v>3200 HJEMMETJENESTEN</v>
      </c>
      <c r="D17" t="str">
        <f>VLOOKUP($A17,ansvar_enhet_ramme!$E$2:$I$246,5,FALSE)</f>
        <v>3200 Hjemmetjenestene felles</v>
      </c>
      <c r="I17" t="s">
        <v>68</v>
      </c>
      <c r="J17">
        <v>7</v>
      </c>
      <c r="L17">
        <v>1000</v>
      </c>
      <c r="M17">
        <v>1000</v>
      </c>
      <c r="N17">
        <v>1000</v>
      </c>
      <c r="P17">
        <v>1.4</v>
      </c>
    </row>
    <row r="18" spans="1:16" x14ac:dyDescent="0.25">
      <c r="A18">
        <v>3200</v>
      </c>
      <c r="B18" t="str">
        <f>VLOOKUP($A18,ansvar_enhet_ramme!$E$2:$I$246,3,FALSE)</f>
        <v>32 HJEMMETJENESTER</v>
      </c>
      <c r="C18" t="str">
        <f>VLOOKUP($A18,ansvar_enhet_ramme!$E$2:$I$246,4,FALSE)</f>
        <v>3200 HJEMMETJENESTEN</v>
      </c>
      <c r="D18" t="str">
        <f>VLOOKUP($A18,ansvar_enhet_ramme!$E$2:$I$246,5,FALSE)</f>
        <v>3200 Hjemmetjenestene felles</v>
      </c>
      <c r="I18" t="s">
        <v>728</v>
      </c>
      <c r="N18">
        <v>1750</v>
      </c>
      <c r="P18">
        <v>2.5</v>
      </c>
    </row>
    <row r="19" spans="1:16" x14ac:dyDescent="0.25">
      <c r="A19">
        <v>3303</v>
      </c>
      <c r="B19" t="str">
        <f>VLOOKUP($A19,ansvar_enhet_ramme!$E$2:$I$246,3,FALSE)</f>
        <v>33 PSYKISK HELSE OG RUS</v>
      </c>
      <c r="C19" t="str">
        <f>VLOOKUP($A19,ansvar_enhet_ramme!$E$2:$I$246,4,FALSE)</f>
        <v>3300 PSYKISK HELSE OG RUS</v>
      </c>
      <c r="D19" t="str">
        <f>VLOOKUP($A19,ansvar_enhet_ramme!$E$2:$I$246,5,FALSE)</f>
        <v>3303 Ivar Aasensgt. boligfellesskap</v>
      </c>
      <c r="I19" t="s">
        <v>70</v>
      </c>
      <c r="J19">
        <v>1</v>
      </c>
      <c r="L19">
        <v>3200</v>
      </c>
      <c r="M19">
        <v>3200</v>
      </c>
      <c r="N19">
        <v>3200</v>
      </c>
      <c r="P19">
        <v>4.5999999999999996</v>
      </c>
    </row>
    <row r="20" spans="1:16" x14ac:dyDescent="0.25">
      <c r="A20">
        <v>3302</v>
      </c>
      <c r="B20" t="str">
        <f>VLOOKUP($A20,ansvar_enhet_ramme!$E$2:$I$246,3,FALSE)</f>
        <v>33 PSYKISK HELSE OG RUS</v>
      </c>
      <c r="C20" t="str">
        <f>VLOOKUP($A20,ansvar_enhet_ramme!$E$2:$I$246,4,FALSE)</f>
        <v>3300 PSYKISK HELSE OG RUS</v>
      </c>
      <c r="D20" t="str">
        <f>VLOOKUP($A20,ansvar_enhet_ramme!$E$2:$I$246,5,FALSE)</f>
        <v>3302 Bergan bofellesskap</v>
      </c>
      <c r="I20" t="s">
        <v>71</v>
      </c>
      <c r="J20">
        <v>2</v>
      </c>
      <c r="K20">
        <v>220</v>
      </c>
      <c r="L20">
        <v>220</v>
      </c>
      <c r="M20">
        <v>220</v>
      </c>
      <c r="N20">
        <v>220</v>
      </c>
    </row>
    <row r="21" spans="1:16" x14ac:dyDescent="0.25">
      <c r="A21">
        <v>3300</v>
      </c>
      <c r="B21" t="str">
        <f>VLOOKUP($A21,ansvar_enhet_ramme!$E$2:$I$246,3,FALSE)</f>
        <v>33 PSYKISK HELSE OG RUS</v>
      </c>
      <c r="C21" t="str">
        <f>VLOOKUP($A21,ansvar_enhet_ramme!$E$2:$I$246,4,FALSE)</f>
        <v>3300 PSYKISK HELSE OG RUS</v>
      </c>
      <c r="D21" t="str">
        <f>VLOOKUP($A21,ansvar_enhet_ramme!$E$2:$I$246,5,FALSE)</f>
        <v>3300 Psykisk helse KB 22</v>
      </c>
      <c r="I21" t="s">
        <v>61</v>
      </c>
      <c r="J21">
        <v>4</v>
      </c>
      <c r="K21">
        <v>500</v>
      </c>
      <c r="L21">
        <v>3500</v>
      </c>
      <c r="M21">
        <v>3500</v>
      </c>
      <c r="N21">
        <v>3500</v>
      </c>
      <c r="O21" t="s">
        <v>69</v>
      </c>
      <c r="P21">
        <v>5</v>
      </c>
    </row>
    <row r="22" spans="1:16" x14ac:dyDescent="0.25">
      <c r="A22">
        <v>3309</v>
      </c>
      <c r="B22" t="str">
        <f>VLOOKUP($A22,ansvar_enhet_ramme!$E$2:$I$246,3,FALSE)</f>
        <v>33 PSYKISK HELSE OG RUS</v>
      </c>
      <c r="C22" t="str">
        <f>VLOOKUP($A22,ansvar_enhet_ramme!$E$2:$I$246,4,FALSE)</f>
        <v>3300 PSYKISK HELSE OG RUS</v>
      </c>
      <c r="D22" t="str">
        <f>VLOOKUP($A22,ansvar_enhet_ramme!$E$2:$I$246,5,FALSE)</f>
        <v>3309 P.Bendiksens gt. 39</v>
      </c>
      <c r="I22" t="s">
        <v>737</v>
      </c>
      <c r="J22">
        <v>5</v>
      </c>
      <c r="K22">
        <v>0</v>
      </c>
      <c r="L22">
        <v>2985</v>
      </c>
      <c r="M22">
        <v>2985</v>
      </c>
      <c r="N22">
        <v>2985</v>
      </c>
      <c r="P22">
        <v>5</v>
      </c>
    </row>
    <row r="23" spans="1:16" x14ac:dyDescent="0.25">
      <c r="A23">
        <v>3400</v>
      </c>
      <c r="B23" t="str">
        <f>VLOOKUP($A23,ansvar_enhet_ramme!$E$2:$I$246,3,FALSE)</f>
        <v>34 VELFERD</v>
      </c>
      <c r="C23" t="str">
        <f>VLOOKUP($A23,ansvar_enhet_ramme!$E$2:$I$246,4,FALSE)</f>
        <v>3400 NAV KRISTIANSUND</v>
      </c>
      <c r="D23" t="str">
        <f>VLOOKUP($A23,ansvar_enhet_ramme!$E$2:$I$246,5,FALSE)</f>
        <v>3400 NAV</v>
      </c>
      <c r="I23" t="s">
        <v>72</v>
      </c>
      <c r="L23">
        <v>1400</v>
      </c>
      <c r="M23">
        <v>1400</v>
      </c>
      <c r="N23">
        <v>1400</v>
      </c>
      <c r="P23">
        <v>2</v>
      </c>
    </row>
    <row r="24" spans="1:16" x14ac:dyDescent="0.25">
      <c r="A24">
        <v>3450</v>
      </c>
      <c r="B24" t="str">
        <f>VLOOKUP($A24,ansvar_enhet_ramme!$E$2:$I$246,3,FALSE)</f>
        <v>34 VELFERD</v>
      </c>
      <c r="C24" t="str">
        <f>VLOOKUP($A24,ansvar_enhet_ramme!$E$2:$I$246,4,FALSE)</f>
        <v>3450 FLYKTNING- OG INNVANDRERTJENESTEN</v>
      </c>
      <c r="D24" t="str">
        <f>VLOOKUP($A24,ansvar_enhet_ramme!$E$2:$I$246,5,FALSE)</f>
        <v>3450 Flyktning- og innvandrertjenesten</v>
      </c>
      <c r="I24" t="s">
        <v>73</v>
      </c>
      <c r="L24">
        <v>850</v>
      </c>
      <c r="M24">
        <v>850</v>
      </c>
      <c r="N24">
        <v>850</v>
      </c>
      <c r="P24">
        <v>1</v>
      </c>
    </row>
    <row r="25" spans="1:16" x14ac:dyDescent="0.25">
      <c r="A25">
        <v>3540</v>
      </c>
      <c r="B25" t="str">
        <f>VLOOKUP($A25,ansvar_enhet_ramme!$E$2:$I$246,3,FALSE)</f>
        <v>35 BARN, FAMILIE, HELSE</v>
      </c>
      <c r="C25" t="str">
        <f>VLOOKUP($A25,ansvar_enhet_ramme!$E$2:$I$246,4,FALSE)</f>
        <v>3500 BARN, FAMILIE, HELSE</v>
      </c>
      <c r="D25" t="str">
        <f>VLOOKUP($A25,ansvar_enhet_ramme!$E$2:$I$246,5,FALSE)</f>
        <v>3540 Opplæringstjenesten</v>
      </c>
      <c r="I25" t="s">
        <v>729</v>
      </c>
      <c r="J25">
        <v>2</v>
      </c>
      <c r="L25">
        <v>1600</v>
      </c>
      <c r="M25">
        <v>1600</v>
      </c>
      <c r="N25">
        <v>1600</v>
      </c>
      <c r="P25">
        <v>2</v>
      </c>
    </row>
    <row r="26" spans="1:16" x14ac:dyDescent="0.25">
      <c r="A26">
        <v>3500</v>
      </c>
      <c r="B26" t="str">
        <f>VLOOKUP($A26,ansvar_enhet_ramme!$E$2:$I$246,3,FALSE)</f>
        <v>35 BARN, FAMILIE, HELSE</v>
      </c>
      <c r="C26" t="str">
        <f>VLOOKUP($A26,ansvar_enhet_ramme!$E$2:$I$246,4,FALSE)</f>
        <v>3500 BARN, FAMILIE, HELSE</v>
      </c>
      <c r="D26" t="str">
        <f>VLOOKUP($A26,ansvar_enhet_ramme!$E$2:$I$246,5,FALSE)</f>
        <v>3500 Barn, familie og helse</v>
      </c>
      <c r="I26" t="s">
        <v>25</v>
      </c>
      <c r="J26">
        <v>3</v>
      </c>
      <c r="K26">
        <v>0</v>
      </c>
      <c r="L26">
        <v>600</v>
      </c>
      <c r="M26">
        <v>600</v>
      </c>
      <c r="N26">
        <v>600</v>
      </c>
      <c r="P26">
        <v>1</v>
      </c>
    </row>
    <row r="27" spans="1:16" x14ac:dyDescent="0.25">
      <c r="A27">
        <v>3510</v>
      </c>
      <c r="B27" t="str">
        <f>VLOOKUP($A27,ansvar_enhet_ramme!$E$2:$I$246,3,FALSE)</f>
        <v>35 BARN, FAMILIE, HELSE</v>
      </c>
      <c r="C27" t="str">
        <f>VLOOKUP($A27,ansvar_enhet_ramme!$E$2:$I$246,4,FALSE)</f>
        <v>3500 BARN, FAMILIE, HELSE</v>
      </c>
      <c r="D27" t="str">
        <f>VLOOKUP($A27,ansvar_enhet_ramme!$E$2:$I$246,5,FALSE)</f>
        <v>3510 Barneverntjenesten</v>
      </c>
      <c r="I27" t="s">
        <v>725</v>
      </c>
      <c r="J27">
        <v>4</v>
      </c>
      <c r="N27">
        <v>2700</v>
      </c>
      <c r="O27" t="s">
        <v>726</v>
      </c>
    </row>
    <row r="28" spans="1:16" x14ac:dyDescent="0.25">
      <c r="A28">
        <v>3520</v>
      </c>
      <c r="B28" t="str">
        <f>VLOOKUP($A28,ansvar_enhet_ramme!$E$2:$I$246,3,FALSE)</f>
        <v>35 BARN, FAMILIE, HELSE</v>
      </c>
      <c r="C28" t="str">
        <f>VLOOKUP($A28,ansvar_enhet_ramme!$E$2:$I$246,4,FALSE)</f>
        <v>3500 BARN, FAMILIE, HELSE</v>
      </c>
      <c r="D28" t="str">
        <f>VLOOKUP($A28,ansvar_enhet_ramme!$E$2:$I$246,5,FALSE)</f>
        <v>3520 Forebyggende helsetjenester for barn og u</v>
      </c>
      <c r="I28" t="s">
        <v>730</v>
      </c>
      <c r="J28">
        <v>5</v>
      </c>
      <c r="N28">
        <v>500</v>
      </c>
      <c r="O28" t="s">
        <v>59</v>
      </c>
      <c r="P28">
        <v>1</v>
      </c>
    </row>
    <row r="29" spans="1:16" x14ac:dyDescent="0.25">
      <c r="A29">
        <v>3600</v>
      </c>
      <c r="B29" t="str">
        <f>VLOOKUP($A29,ansvar_enhet_ramme!$E$2:$I$246,3,FALSE)</f>
        <v>36 BO OG HABILITERING</v>
      </c>
      <c r="C29" t="str">
        <f>VLOOKUP($A29,ansvar_enhet_ramme!$E$2:$I$246,4,FALSE)</f>
        <v>3600 BO OG HABILITERING</v>
      </c>
      <c r="D29" t="str">
        <f>VLOOKUP($A29,ansvar_enhet_ramme!$E$2:$I$246,5,FALSE)</f>
        <v>3600 Bo- og dagtilbud/oppfølging felles</v>
      </c>
      <c r="I29" t="s">
        <v>61</v>
      </c>
      <c r="K29">
        <v>500</v>
      </c>
      <c r="L29">
        <v>3500</v>
      </c>
      <c r="M29">
        <v>3500</v>
      </c>
      <c r="N29">
        <v>3500</v>
      </c>
      <c r="P29">
        <v>5</v>
      </c>
    </row>
    <row r="30" spans="1:16" x14ac:dyDescent="0.25">
      <c r="A30">
        <v>3600</v>
      </c>
      <c r="B30" t="str">
        <f>VLOOKUP($A30,ansvar_enhet_ramme!$E$2:$I$246,3,FALSE)</f>
        <v>36 BO OG HABILITERING</v>
      </c>
      <c r="C30" t="str">
        <f>VLOOKUP($A30,ansvar_enhet_ramme!$E$2:$I$246,4,FALSE)</f>
        <v>3600 BO OG HABILITERING</v>
      </c>
      <c r="D30" t="str">
        <f>VLOOKUP($A30,ansvar_enhet_ramme!$E$2:$I$246,5,FALSE)</f>
        <v>3600 Bo- og dagtilbud/oppfølging felles</v>
      </c>
      <c r="I30" t="s">
        <v>74</v>
      </c>
      <c r="M30">
        <v>1050</v>
      </c>
      <c r="N30">
        <v>1050</v>
      </c>
      <c r="P30">
        <v>1.5</v>
      </c>
    </row>
    <row r="31" spans="1:16" x14ac:dyDescent="0.25">
      <c r="A31">
        <v>3600</v>
      </c>
      <c r="B31" t="str">
        <f>VLOOKUP($A31,ansvar_enhet_ramme!$E$2:$I$246,3,FALSE)</f>
        <v>36 BO OG HABILITERING</v>
      </c>
      <c r="C31" t="str">
        <f>VLOOKUP($A31,ansvar_enhet_ramme!$E$2:$I$246,4,FALSE)</f>
        <v>3600 BO OG HABILITERING</v>
      </c>
      <c r="D31" t="str">
        <f>VLOOKUP($A31,ansvar_enhet_ramme!$E$2:$I$246,5,FALSE)</f>
        <v>3600 Bo- og dagtilbud/oppfølging felles</v>
      </c>
      <c r="I31" t="s">
        <v>75</v>
      </c>
      <c r="L31">
        <v>600</v>
      </c>
      <c r="M31">
        <v>600</v>
      </c>
      <c r="N31">
        <v>600</v>
      </c>
      <c r="P31">
        <v>1</v>
      </c>
    </row>
    <row r="32" spans="1:16" x14ac:dyDescent="0.25">
      <c r="A32">
        <v>3600</v>
      </c>
      <c r="B32" t="str">
        <f>VLOOKUP($A32,ansvar_enhet_ramme!$E$2:$I$246,3,FALSE)</f>
        <v>36 BO OG HABILITERING</v>
      </c>
      <c r="C32" t="str">
        <f>VLOOKUP($A32,ansvar_enhet_ramme!$E$2:$I$246,4,FALSE)</f>
        <v>3600 BO OG HABILITERING</v>
      </c>
      <c r="D32" t="str">
        <f>VLOOKUP($A32,ansvar_enhet_ramme!$E$2:$I$246,5,FALSE)</f>
        <v>3600 Bo- og dagtilbud/oppfølging felles</v>
      </c>
      <c r="I32" t="s">
        <v>68</v>
      </c>
      <c r="L32">
        <v>1000</v>
      </c>
      <c r="M32">
        <v>1000</v>
      </c>
      <c r="N32">
        <v>1000</v>
      </c>
      <c r="P32">
        <v>1.4</v>
      </c>
    </row>
    <row r="33" spans="1:16" x14ac:dyDescent="0.25">
      <c r="A33">
        <v>3600</v>
      </c>
      <c r="B33" t="str">
        <f>VLOOKUP($A33,ansvar_enhet_ramme!$E$2:$I$246,3,FALSE)</f>
        <v>36 BO OG HABILITERING</v>
      </c>
      <c r="C33" t="str">
        <f>VLOOKUP($A33,ansvar_enhet_ramme!$E$2:$I$246,4,FALSE)</f>
        <v>3600 BO OG HABILITERING</v>
      </c>
      <c r="D33" t="str">
        <f>VLOOKUP($A33,ansvar_enhet_ramme!$E$2:$I$246,5,FALSE)</f>
        <v>3600 Bo- og dagtilbud/oppfølging felles</v>
      </c>
      <c r="I33" t="s">
        <v>728</v>
      </c>
      <c r="N33">
        <v>1750</v>
      </c>
      <c r="P33">
        <v>2.5</v>
      </c>
    </row>
    <row r="34" spans="1:16" x14ac:dyDescent="0.25">
      <c r="A34">
        <v>3180</v>
      </c>
      <c r="B34" t="str">
        <f>VLOOKUP($A34,ansvar_enhet_ramme!$E$2:$I$246,3,FALSE)</f>
        <v>37 STORHAUGEN HELSEHUS</v>
      </c>
      <c r="C34" t="str">
        <f>VLOOKUP($A34,ansvar_enhet_ramme!$E$2:$I$246,4,FALSE)</f>
        <v>3170 STORHAUGEN HELSEHUS</v>
      </c>
      <c r="D34" t="str">
        <f>VLOOKUP($A34,ansvar_enhet_ramme!$E$2:$I$246,5,FALSE)</f>
        <v>3180 Kommunalt legearbeid</v>
      </c>
      <c r="I34" t="s">
        <v>731</v>
      </c>
      <c r="J34">
        <v>2</v>
      </c>
      <c r="L34">
        <v>500</v>
      </c>
      <c r="M34">
        <v>500</v>
      </c>
      <c r="N34">
        <v>500</v>
      </c>
      <c r="P34">
        <v>0.4</v>
      </c>
    </row>
    <row r="35" spans="1:16" x14ac:dyDescent="0.25">
      <c r="A35">
        <v>3170</v>
      </c>
      <c r="B35" t="str">
        <f>VLOOKUP($A35,ansvar_enhet_ramme!$E$2:$I$246,3,FALSE)</f>
        <v>37 STORHAUGEN HELSEHUS</v>
      </c>
      <c r="C35" t="str">
        <f>VLOOKUP($A35,ansvar_enhet_ramme!$E$2:$I$246,4,FALSE)</f>
        <v>3170 STORHAUGEN HELSEHUS</v>
      </c>
      <c r="D35" t="str">
        <f>VLOOKUP($A35,ansvar_enhet_ramme!$E$2:$I$246,5,FALSE)</f>
        <v>3170 Storhaugen Helsehus - felles</v>
      </c>
      <c r="I35" t="s">
        <v>15</v>
      </c>
      <c r="J35">
        <v>3</v>
      </c>
      <c r="K35">
        <v>0</v>
      </c>
      <c r="L35">
        <v>800</v>
      </c>
      <c r="M35">
        <v>800</v>
      </c>
      <c r="N35">
        <v>800</v>
      </c>
      <c r="P35">
        <v>1</v>
      </c>
    </row>
    <row r="36" spans="1:16" x14ac:dyDescent="0.25">
      <c r="A36">
        <v>3170</v>
      </c>
      <c r="B36" t="str">
        <f>VLOOKUP($A36,ansvar_enhet_ramme!$E$2:$I$246,3,FALSE)</f>
        <v>37 STORHAUGEN HELSEHUS</v>
      </c>
      <c r="C36" t="str">
        <f>VLOOKUP($A36,ansvar_enhet_ramme!$E$2:$I$246,4,FALSE)</f>
        <v>3170 STORHAUGEN HELSEHUS</v>
      </c>
      <c r="D36" t="str">
        <f>VLOOKUP($A36,ansvar_enhet_ramme!$E$2:$I$246,5,FALSE)</f>
        <v>3170 Storhaugen Helsehus - felles</v>
      </c>
      <c r="I36" t="s">
        <v>76</v>
      </c>
      <c r="J36">
        <v>4</v>
      </c>
      <c r="L36">
        <v>500</v>
      </c>
      <c r="M36">
        <v>500</v>
      </c>
      <c r="N36">
        <v>500</v>
      </c>
      <c r="O36" t="s">
        <v>59</v>
      </c>
      <c r="P36">
        <v>0.5</v>
      </c>
    </row>
    <row r="37" spans="1:16" x14ac:dyDescent="0.25">
      <c r="A37">
        <v>3162</v>
      </c>
      <c r="B37" t="str">
        <f>VLOOKUP($A37,ansvar_enhet_ramme!$E$2:$I$246,3,FALSE)</f>
        <v>37 STORHAUGEN HELSEHUS</v>
      </c>
      <c r="C37" t="str">
        <f>VLOOKUP($A37,ansvar_enhet_ramme!$E$2:$I$246,4,FALSE)</f>
        <v>3170 STORHAUGEN HELSEHUS</v>
      </c>
      <c r="D37" t="str">
        <f>VLOOKUP($A37,ansvar_enhet_ramme!$E$2:$I$246,5,FALSE)</f>
        <v>3162 Rehabilitering</v>
      </c>
      <c r="I37" t="s">
        <v>732</v>
      </c>
      <c r="L37">
        <v>530</v>
      </c>
      <c r="M37">
        <v>530</v>
      </c>
      <c r="N37">
        <v>530</v>
      </c>
      <c r="P37">
        <v>1</v>
      </c>
    </row>
    <row r="38" spans="1:16" x14ac:dyDescent="0.25">
      <c r="A38">
        <v>3162</v>
      </c>
      <c r="B38" t="str">
        <f>VLOOKUP($A38,ansvar_enhet_ramme!$E$2:$I$246,3,FALSE)</f>
        <v>37 STORHAUGEN HELSEHUS</v>
      </c>
      <c r="C38" t="str">
        <f>VLOOKUP($A38,ansvar_enhet_ramme!$E$2:$I$246,4,FALSE)</f>
        <v>3170 STORHAUGEN HELSEHUS</v>
      </c>
      <c r="D38" t="str">
        <f>VLOOKUP($A38,ansvar_enhet_ramme!$E$2:$I$246,5,FALSE)</f>
        <v>3162 Rehabilitering</v>
      </c>
      <c r="I38" t="s">
        <v>733</v>
      </c>
      <c r="L38">
        <v>275</v>
      </c>
      <c r="M38">
        <v>275</v>
      </c>
      <c r="N38">
        <v>275</v>
      </c>
    </row>
    <row r="40" spans="1:16" x14ac:dyDescent="0.25">
      <c r="K40">
        <f>SUM(K2:K39)</f>
        <v>2120</v>
      </c>
      <c r="L40">
        <f>SUM(L2:L39)</f>
        <v>35092</v>
      </c>
      <c r="M40">
        <f>SUM(M2:M39)</f>
        <v>40460</v>
      </c>
      <c r="N40">
        <f>SUM(N2:N39)</f>
        <v>50024</v>
      </c>
      <c r="P40">
        <f>SUM(P2:P39)</f>
        <v>72.300000000000011</v>
      </c>
    </row>
  </sheetData>
  <conditionalFormatting sqref="A2:V38">
    <cfRule type="expression" dxfId="20" priority="1">
      <formula>$B2="38 REGIONALT SENTER FOR HELSEINNOVASJON"</formula>
    </cfRule>
    <cfRule type="expression" dxfId="19" priority="2">
      <formula>$B2="36 BO OG HABILITERING"</formula>
    </cfRule>
    <cfRule type="expression" dxfId="18" priority="3">
      <formula>$B2="34 VELFERD"</formula>
    </cfRule>
    <cfRule type="expression" dxfId="17" priority="4">
      <formula>$B2="33 PSYKISK HELSE OG RUS"</formula>
    </cfRule>
    <cfRule type="expression" dxfId="16" priority="5">
      <formula>$B2="37 STORHAUGEN HELSEHUS"</formula>
    </cfRule>
    <cfRule type="expression" dxfId="15" priority="6">
      <formula>$B2="35 BARN, FAMILIE, HELSE"</formula>
    </cfRule>
    <cfRule type="expression" dxfId="14" priority="7">
      <formula>$B2="32 HJEMMETJENESTER"</formula>
    </cfRule>
    <cfRule type="expression" dxfId="13" priority="8">
      <formula>$B2="31 SYKEHJEM"</formula>
    </cfRule>
    <cfRule type="expression" dxfId="12" priority="9">
      <formula>$B2="30 FELLESTJENESTER PLEIE OG OMSORG"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zoomScaleNormal="100" workbookViewId="0">
      <pane ySplit="1" topLeftCell="A2" activePane="bottomLeft" state="frozen"/>
      <selection pane="bottomLeft" activeCell="D15" sqref="D15"/>
    </sheetView>
  </sheetViews>
  <sheetFormatPr baseColWidth="10" defaultColWidth="11.42578125" defaultRowHeight="15" x14ac:dyDescent="0.25"/>
  <cols>
    <col min="1" max="1" width="8.7109375" customWidth="1"/>
    <col min="2" max="2" width="35.5703125" bestFit="1" customWidth="1"/>
    <col min="3" max="3" width="24.28515625" customWidth="1"/>
    <col min="4" max="4" width="36.28515625" bestFit="1" customWidth="1"/>
    <col min="5" max="5" width="9.85546875" hidden="1" customWidth="1"/>
    <col min="6" max="8" width="9.5703125" hidden="1" customWidth="1"/>
    <col min="9" max="9" width="56.85546875" bestFit="1" customWidth="1"/>
    <col min="10" max="10" width="12.5703125" bestFit="1" customWidth="1"/>
    <col min="11" max="14" width="6.85546875" customWidth="1"/>
    <col min="15" max="15" width="25.42578125" bestFit="1" customWidth="1"/>
    <col min="16" max="16" width="15.7109375" customWidth="1"/>
    <col min="17" max="17" width="11.7109375" customWidth="1"/>
    <col min="18" max="18" width="14.7109375" customWidth="1"/>
    <col min="19" max="19" width="22.42578125" customWidth="1"/>
    <col min="20" max="20" width="22.140625" customWidth="1"/>
    <col min="21" max="21" width="21.5703125" customWidth="1"/>
    <col min="22" max="22" width="27.28515625" customWidth="1"/>
  </cols>
  <sheetData>
    <row r="1" spans="1:22" ht="36.75" customHeight="1" x14ac:dyDescent="0.25">
      <c r="A1" s="1" t="s">
        <v>31</v>
      </c>
      <c r="B1" s="1" t="s">
        <v>32</v>
      </c>
      <c r="C1" s="1" t="s">
        <v>0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1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6</v>
      </c>
      <c r="Q1" s="1" t="s">
        <v>44</v>
      </c>
      <c r="R1" s="1" t="s">
        <v>45</v>
      </c>
      <c r="S1" s="1" t="s">
        <v>46</v>
      </c>
      <c r="T1" s="1" t="s">
        <v>47</v>
      </c>
      <c r="U1" s="1" t="s">
        <v>48</v>
      </c>
      <c r="V1" s="1" t="s">
        <v>49</v>
      </c>
    </row>
    <row r="2" spans="1:22" x14ac:dyDescent="0.25">
      <c r="A2">
        <v>3000</v>
      </c>
      <c r="B2" t="str">
        <f>VLOOKUP($A2,ansvar_enhet_ramme!$E$2:$I$246,3,FALSE)</f>
        <v>30 FELLESTJENESTER PLEIE OG OMSORG</v>
      </c>
      <c r="C2" t="str">
        <f>VLOOKUP($A2,ansvar_enhet_ramme!$E$2:$I$246,4,FALSE)</f>
        <v>3000 PLEIE OG OMSORG FELLES</v>
      </c>
      <c r="D2" t="str">
        <f>VLOOKUP($A2,ansvar_enhet_ramme!$E$2:$I$246,5,FALSE)</f>
        <v>3000 Pleie og omsorg felles</v>
      </c>
      <c r="I2" t="s">
        <v>50</v>
      </c>
    </row>
    <row r="3" spans="1:22" x14ac:dyDescent="0.25">
      <c r="A3">
        <v>3000</v>
      </c>
      <c r="B3" t="str">
        <f>VLOOKUP($A3,ansvar_enhet_ramme!$E$2:$I$246,3,FALSE)</f>
        <v>30 FELLESTJENESTER PLEIE OG OMSORG</v>
      </c>
      <c r="C3" t="str">
        <f>VLOOKUP($A3,ansvar_enhet_ramme!$E$2:$I$246,4,FALSE)</f>
        <v>3000 PLEIE OG OMSORG FELLES</v>
      </c>
      <c r="D3" t="str">
        <f>VLOOKUP($A3,ansvar_enhet_ramme!$E$2:$I$246,5,FALSE)</f>
        <v>3000 Pleie og omsorg felles</v>
      </c>
      <c r="I3" t="s">
        <v>53</v>
      </c>
    </row>
    <row r="4" spans="1:22" x14ac:dyDescent="0.25">
      <c r="A4">
        <v>3000</v>
      </c>
      <c r="B4" t="str">
        <f>VLOOKUP($A4,ansvar_enhet_ramme!$E$2:$I$246,3,FALSE)</f>
        <v>30 FELLESTJENESTER PLEIE OG OMSORG</v>
      </c>
      <c r="C4" t="str">
        <f>VLOOKUP($A4,ansvar_enhet_ramme!$E$2:$I$246,4,FALSE)</f>
        <v>3000 PLEIE OG OMSORG FELLES</v>
      </c>
      <c r="D4" t="str">
        <f>VLOOKUP($A4,ansvar_enhet_ramme!$E$2:$I$246,5,FALSE)</f>
        <v>3000 Pleie og omsorg felles</v>
      </c>
      <c r="I4" t="s">
        <v>54</v>
      </c>
      <c r="L4">
        <v>-1000</v>
      </c>
      <c r="M4">
        <v>-1000</v>
      </c>
      <c r="N4">
        <v>-1000</v>
      </c>
      <c r="P4">
        <v>-1</v>
      </c>
    </row>
    <row r="5" spans="1:22" x14ac:dyDescent="0.25">
      <c r="A5" s="22">
        <v>3000</v>
      </c>
      <c r="B5" s="22" t="str">
        <f>VLOOKUP($A5,ansvar_enhet_ramme!$E$2:$I$246,3,FALSE)</f>
        <v>30 FELLESTJENESTER PLEIE OG OMSORG</v>
      </c>
      <c r="C5" s="22" t="str">
        <f>VLOOKUP($A5,ansvar_enhet_ramme!$E$2:$I$246,4,FALSE)</f>
        <v>3000 PLEIE OG OMSORG FELLES</v>
      </c>
      <c r="D5" s="22" t="str">
        <f>VLOOKUP($A5,ansvar_enhet_ramme!$E$2:$I$246,5,FALSE)</f>
        <v>3000 Pleie og omsorg felles</v>
      </c>
      <c r="E5" s="22"/>
      <c r="F5" s="22"/>
      <c r="G5" s="22"/>
      <c r="H5" s="22"/>
      <c r="I5" s="22" t="s">
        <v>738</v>
      </c>
      <c r="J5" s="22"/>
      <c r="K5" s="22">
        <v>400</v>
      </c>
      <c r="L5" s="22">
        <v>1200</v>
      </c>
      <c r="M5" s="22">
        <v>1200</v>
      </c>
      <c r="N5" s="22">
        <v>1200</v>
      </c>
      <c r="O5" s="22"/>
      <c r="P5" s="22">
        <v>1.5</v>
      </c>
      <c r="Q5" s="22"/>
      <c r="R5" s="22"/>
      <c r="S5" s="22"/>
      <c r="T5" s="22"/>
      <c r="U5" s="22"/>
      <c r="V5" s="22"/>
    </row>
    <row r="6" spans="1:22" x14ac:dyDescent="0.25">
      <c r="A6">
        <v>3010</v>
      </c>
      <c r="B6" t="str">
        <f>VLOOKUP($A6,ansvar_enhet_ramme!$E$2:$I$246,3,FALSE)</f>
        <v>30 FELLESTJENESTER PLEIE OG OMSORG</v>
      </c>
      <c r="C6" t="str">
        <f>VLOOKUP($A6,ansvar_enhet_ramme!$E$2:$I$246,4,FALSE)</f>
        <v>3010 TILDELING OG KOORDINERING</v>
      </c>
      <c r="D6" t="str">
        <f>VLOOKUP($A6,ansvar_enhet_ramme!$E$2:$I$246,5,FALSE)</f>
        <v>3010 Tildelingstjenesten</v>
      </c>
      <c r="I6" t="s">
        <v>55</v>
      </c>
      <c r="J6">
        <v>1</v>
      </c>
      <c r="L6">
        <v>800</v>
      </c>
      <c r="M6">
        <v>800</v>
      </c>
      <c r="N6">
        <v>800</v>
      </c>
      <c r="P6">
        <v>1</v>
      </c>
    </row>
    <row r="7" spans="1:22" x14ac:dyDescent="0.25">
      <c r="A7">
        <v>3100</v>
      </c>
      <c r="B7" t="str">
        <f>VLOOKUP($A7,ansvar_enhet_ramme!$E$2:$I$246,3,FALSE)</f>
        <v>31 SYKEHJEM</v>
      </c>
      <c r="C7" t="str">
        <f>VLOOKUP($A7,ansvar_enhet_ramme!$E$2:$I$246,4,FALSE)</f>
        <v>3100 ENHET FOR SYKEHJEM</v>
      </c>
      <c r="D7" t="str">
        <f>VLOOKUP($A7,ansvar_enhet_ramme!$E$2:$I$246,5,FALSE)</f>
        <v>3100 Sykehjem - administrasjon</v>
      </c>
      <c r="I7" t="s">
        <v>56</v>
      </c>
      <c r="J7">
        <v>1</v>
      </c>
      <c r="K7">
        <v>200</v>
      </c>
      <c r="L7">
        <v>500</v>
      </c>
      <c r="M7">
        <v>500</v>
      </c>
      <c r="N7">
        <v>500</v>
      </c>
      <c r="O7" t="s">
        <v>57</v>
      </c>
    </row>
    <row r="8" spans="1:22" x14ac:dyDescent="0.25">
      <c r="A8">
        <v>3100</v>
      </c>
      <c r="B8" t="str">
        <f>VLOOKUP($A8,ansvar_enhet_ramme!$E$2:$I$246,3,FALSE)</f>
        <v>31 SYKEHJEM</v>
      </c>
      <c r="C8" t="str">
        <f>VLOOKUP($A8,ansvar_enhet_ramme!$E$2:$I$246,4,FALSE)</f>
        <v>3100 ENHET FOR SYKEHJEM</v>
      </c>
      <c r="D8" t="str">
        <f>VLOOKUP($A8,ansvar_enhet_ramme!$E$2:$I$246,5,FALSE)</f>
        <v>3100 Sykehjem - administrasjon</v>
      </c>
      <c r="I8" t="s">
        <v>11</v>
      </c>
      <c r="J8">
        <v>2</v>
      </c>
      <c r="K8">
        <v>0</v>
      </c>
      <c r="L8">
        <v>4782</v>
      </c>
      <c r="M8">
        <v>7200</v>
      </c>
      <c r="N8">
        <v>9564</v>
      </c>
      <c r="P8">
        <v>10</v>
      </c>
    </row>
    <row r="9" spans="1:22" x14ac:dyDescent="0.25">
      <c r="A9" s="21">
        <v>3100</v>
      </c>
      <c r="B9" s="21" t="str">
        <f>VLOOKUP($A9,ansvar_enhet_ramme!$E$2:$I$246,3,FALSE)</f>
        <v>31 SYKEHJEM</v>
      </c>
      <c r="C9" s="21" t="str">
        <f>VLOOKUP($A9,ansvar_enhet_ramme!$E$2:$I$246,4,FALSE)</f>
        <v>3100 ENHET FOR SYKEHJEM</v>
      </c>
      <c r="D9" s="21" t="str">
        <f>VLOOKUP($A9,ansvar_enhet_ramme!$E$2:$I$246,5,FALSE)</f>
        <v>3100 Sykehjem - administrasjon</v>
      </c>
      <c r="E9" s="21"/>
      <c r="F9" s="21"/>
      <c r="G9" s="21"/>
      <c r="H9" s="21"/>
      <c r="I9" s="21" t="s">
        <v>11</v>
      </c>
      <c r="J9" s="21">
        <v>2</v>
      </c>
      <c r="K9" s="21"/>
      <c r="L9" s="21">
        <v>-4782</v>
      </c>
      <c r="M9" s="21">
        <v>-7200</v>
      </c>
      <c r="N9" s="21">
        <v>-9564</v>
      </c>
      <c r="O9" s="21"/>
      <c r="P9" s="21">
        <v>-10</v>
      </c>
      <c r="Q9" s="21"/>
      <c r="R9" s="21"/>
      <c r="S9" s="21"/>
      <c r="T9" s="21"/>
      <c r="U9" s="21"/>
      <c r="V9" s="21"/>
    </row>
    <row r="10" spans="1:22" x14ac:dyDescent="0.25">
      <c r="A10">
        <v>3053</v>
      </c>
      <c r="B10" t="str">
        <f>VLOOKUP($A10,ansvar_enhet_ramme!$E$2:$I$246,3,FALSE)</f>
        <v>31 SYKEHJEM</v>
      </c>
      <c r="C10" t="str">
        <f>VLOOKUP($A10,ansvar_enhet_ramme!$E$2:$I$246,4,FALSE)</f>
        <v>3100 ENHET FOR SYKEHJEM</v>
      </c>
      <c r="D10" t="str">
        <f>VLOOKUP($A10,ansvar_enhet_ramme!$E$2:$I$246,5,FALSE)</f>
        <v>3053 Støttetjenester</v>
      </c>
      <c r="I10" t="s">
        <v>58</v>
      </c>
      <c r="J10">
        <v>3</v>
      </c>
      <c r="L10">
        <v>200</v>
      </c>
      <c r="M10">
        <v>200</v>
      </c>
      <c r="N10">
        <v>200</v>
      </c>
      <c r="O10" t="s">
        <v>59</v>
      </c>
    </row>
    <row r="11" spans="1:22" x14ac:dyDescent="0.25">
      <c r="A11">
        <v>3050</v>
      </c>
      <c r="B11" t="str">
        <f>VLOOKUP($A11,ansvar_enhet_ramme!$E$2:$I$246,3,FALSE)</f>
        <v>31 SYKEHJEM</v>
      </c>
      <c r="C11" t="str">
        <f>VLOOKUP($A11,ansvar_enhet_ramme!$E$2:$I$246,4,FALSE)</f>
        <v>3100 ENHET FOR SYKEHJEM</v>
      </c>
      <c r="D11" t="str">
        <f>VLOOKUP($A11,ansvar_enhet_ramme!$E$2:$I$246,5,FALSE)</f>
        <v>3050 Felleskjøkkenet</v>
      </c>
      <c r="I11" t="s">
        <v>12</v>
      </c>
      <c r="J11">
        <v>3</v>
      </c>
      <c r="K11">
        <v>0</v>
      </c>
      <c r="L11">
        <v>500</v>
      </c>
      <c r="M11">
        <v>500</v>
      </c>
      <c r="N11">
        <v>500</v>
      </c>
      <c r="O11" t="s">
        <v>59</v>
      </c>
      <c r="P11">
        <v>8</v>
      </c>
    </row>
    <row r="12" spans="1:22" x14ac:dyDescent="0.25">
      <c r="A12">
        <v>3052</v>
      </c>
      <c r="B12" t="str">
        <f>VLOOKUP($A12,ansvar_enhet_ramme!$E$2:$I$246,3,FALSE)</f>
        <v>31 SYKEHJEM</v>
      </c>
      <c r="C12" t="str">
        <f>VLOOKUP($A12,ansvar_enhet_ramme!$E$2:$I$246,4,FALSE)</f>
        <v>3100 ENHET FOR SYKEHJEM</v>
      </c>
      <c r="D12" t="str">
        <f>VLOOKUP($A12,ansvar_enhet_ramme!$E$2:$I$246,5,FALSE)</f>
        <v>3052 Vaskeri</v>
      </c>
      <c r="I12" t="s">
        <v>60</v>
      </c>
      <c r="J12">
        <v>3</v>
      </c>
      <c r="L12">
        <v>500</v>
      </c>
      <c r="M12">
        <v>500</v>
      </c>
      <c r="N12">
        <v>500</v>
      </c>
      <c r="O12" t="s">
        <v>59</v>
      </c>
      <c r="P12">
        <v>3</v>
      </c>
    </row>
    <row r="13" spans="1:22" x14ac:dyDescent="0.25">
      <c r="A13">
        <v>3200</v>
      </c>
      <c r="B13" t="str">
        <f>VLOOKUP($A13,ansvar_enhet_ramme!$E$2:$I$246,3,FALSE)</f>
        <v>32 HJEMMETJENESTER</v>
      </c>
      <c r="C13" t="str">
        <f>VLOOKUP($A13,ansvar_enhet_ramme!$E$2:$I$246,4,FALSE)</f>
        <v>3200 HJEMMETJENESTEN</v>
      </c>
      <c r="D13" t="str">
        <f>VLOOKUP($A13,ansvar_enhet_ramme!$E$2:$I$246,5,FALSE)</f>
        <v>3200 Hjemmetjenestene felles</v>
      </c>
      <c r="I13" t="s">
        <v>61</v>
      </c>
      <c r="J13">
        <v>1</v>
      </c>
      <c r="K13">
        <v>500</v>
      </c>
      <c r="L13">
        <v>3500</v>
      </c>
      <c r="M13">
        <v>3500</v>
      </c>
      <c r="N13">
        <v>3500</v>
      </c>
      <c r="O13" t="s">
        <v>59</v>
      </c>
      <c r="P13">
        <v>5</v>
      </c>
    </row>
    <row r="14" spans="1:22" x14ac:dyDescent="0.25">
      <c r="A14">
        <v>3200</v>
      </c>
      <c r="B14" t="str">
        <f>VLOOKUP($A14,ansvar_enhet_ramme!$E$2:$I$246,3,FALSE)</f>
        <v>32 HJEMMETJENESTER</v>
      </c>
      <c r="C14" t="str">
        <f>VLOOKUP($A14,ansvar_enhet_ramme!$E$2:$I$246,4,FALSE)</f>
        <v>3200 HJEMMETJENESTEN</v>
      </c>
      <c r="D14" t="str">
        <f>VLOOKUP($A14,ansvar_enhet_ramme!$E$2:$I$246,5,FALSE)</f>
        <v>3200 Hjemmetjenestene felles</v>
      </c>
      <c r="I14" t="s">
        <v>18</v>
      </c>
      <c r="J14">
        <v>2</v>
      </c>
      <c r="K14">
        <v>200</v>
      </c>
      <c r="L14">
        <v>500</v>
      </c>
      <c r="M14">
        <v>1000</v>
      </c>
      <c r="N14">
        <v>1500</v>
      </c>
      <c r="O14" t="s">
        <v>62</v>
      </c>
      <c r="P14">
        <v>2</v>
      </c>
    </row>
    <row r="15" spans="1:22" x14ac:dyDescent="0.25">
      <c r="A15">
        <v>3232</v>
      </c>
      <c r="B15" t="str">
        <f>VLOOKUP($A15,ansvar_enhet_ramme!$E$2:$I$246,3,FALSE)</f>
        <v>32 HJEMMETJENESTER</v>
      </c>
      <c r="C15" t="str">
        <f>VLOOKUP($A15,ansvar_enhet_ramme!$E$2:$I$246,4,FALSE)</f>
        <v>3200 HJEMMETJENESTEN</v>
      </c>
      <c r="D15" t="str">
        <f>VLOOKUP($A15,ansvar_enhet_ramme!$E$2:$I$246,5,FALSE)</f>
        <v>3232 Barmanhaugen 4.- 6. etg.</v>
      </c>
      <c r="I15" t="s">
        <v>63</v>
      </c>
      <c r="J15">
        <v>3</v>
      </c>
      <c r="L15">
        <v>800</v>
      </c>
      <c r="M15">
        <v>800</v>
      </c>
      <c r="N15">
        <v>800</v>
      </c>
      <c r="P15">
        <v>1</v>
      </c>
    </row>
    <row r="16" spans="1:22" x14ac:dyDescent="0.25">
      <c r="A16">
        <v>3200</v>
      </c>
      <c r="B16" t="str">
        <f>VLOOKUP($A16,ansvar_enhet_ramme!$E$2:$I$246,3,FALSE)</f>
        <v>32 HJEMMETJENESTER</v>
      </c>
      <c r="C16" t="str">
        <f>VLOOKUP($A16,ansvar_enhet_ramme!$E$2:$I$246,4,FALSE)</f>
        <v>3200 HJEMMETJENESTEN</v>
      </c>
      <c r="D16" t="str">
        <f>VLOOKUP($A16,ansvar_enhet_ramme!$E$2:$I$246,5,FALSE)</f>
        <v>3200 Hjemmetjenestene felles</v>
      </c>
      <c r="I16" t="s">
        <v>64</v>
      </c>
      <c r="J16">
        <v>4</v>
      </c>
      <c r="L16">
        <v>600</v>
      </c>
      <c r="M16">
        <v>600</v>
      </c>
      <c r="N16">
        <v>600</v>
      </c>
      <c r="P16">
        <v>1</v>
      </c>
    </row>
    <row r="17" spans="1:22" x14ac:dyDescent="0.25">
      <c r="A17">
        <v>3230</v>
      </c>
      <c r="B17" t="str">
        <f>VLOOKUP($A17,ansvar_enhet_ramme!$E$2:$I$246,3,FALSE)</f>
        <v>32 HJEMMETJENESTER</v>
      </c>
      <c r="C17" t="str">
        <f>VLOOKUP($A17,ansvar_enhet_ramme!$E$2:$I$246,4,FALSE)</f>
        <v>3200 HJEMMETJENESTEN</v>
      </c>
      <c r="D17" t="str">
        <f>VLOOKUP($A17,ansvar_enhet_ramme!$E$2:$I$246,5,FALSE)</f>
        <v>3230 Roligheten omsorgsboliger</v>
      </c>
      <c r="I17" t="s">
        <v>65</v>
      </c>
      <c r="J17">
        <v>5</v>
      </c>
      <c r="M17">
        <v>1050</v>
      </c>
      <c r="N17">
        <v>1050</v>
      </c>
      <c r="P17">
        <v>1.5</v>
      </c>
    </row>
    <row r="18" spans="1:22" x14ac:dyDescent="0.25">
      <c r="A18">
        <v>3200</v>
      </c>
      <c r="B18" t="str">
        <f>VLOOKUP($A18,ansvar_enhet_ramme!$E$2:$I$246,3,FALSE)</f>
        <v>32 HJEMMETJENESTER</v>
      </c>
      <c r="C18" t="str">
        <f>VLOOKUP($A18,ansvar_enhet_ramme!$E$2:$I$246,4,FALSE)</f>
        <v>3200 HJEMMETJENESTEN</v>
      </c>
      <c r="D18" t="str">
        <f>VLOOKUP($A18,ansvar_enhet_ramme!$E$2:$I$246,5,FALSE)</f>
        <v>3200 Hjemmetjenestene felles</v>
      </c>
      <c r="I18" t="s">
        <v>66</v>
      </c>
      <c r="J18">
        <v>6</v>
      </c>
      <c r="L18">
        <v>350</v>
      </c>
      <c r="M18">
        <v>700</v>
      </c>
      <c r="N18">
        <v>700</v>
      </c>
      <c r="O18" t="s">
        <v>67</v>
      </c>
      <c r="P18">
        <v>1</v>
      </c>
    </row>
    <row r="19" spans="1:22" x14ac:dyDescent="0.25">
      <c r="A19">
        <v>3200</v>
      </c>
      <c r="B19" t="str">
        <f>VLOOKUP($A19,ansvar_enhet_ramme!$E$2:$I$246,3,FALSE)</f>
        <v>32 HJEMMETJENESTER</v>
      </c>
      <c r="C19" t="str">
        <f>VLOOKUP($A19,ansvar_enhet_ramme!$E$2:$I$246,4,FALSE)</f>
        <v>3200 HJEMMETJENESTEN</v>
      </c>
      <c r="D19" t="str">
        <f>VLOOKUP($A19,ansvar_enhet_ramme!$E$2:$I$246,5,FALSE)</f>
        <v>3200 Hjemmetjenestene felles</v>
      </c>
      <c r="I19" t="s">
        <v>68</v>
      </c>
      <c r="J19">
        <v>7</v>
      </c>
      <c r="L19">
        <v>1000</v>
      </c>
      <c r="M19">
        <v>1000</v>
      </c>
      <c r="N19">
        <v>1000</v>
      </c>
      <c r="P19">
        <v>1.4</v>
      </c>
    </row>
    <row r="20" spans="1:22" x14ac:dyDescent="0.25">
      <c r="A20">
        <v>3200</v>
      </c>
      <c r="B20" t="str">
        <f>VLOOKUP($A20,ansvar_enhet_ramme!$E$2:$I$246,3,FALSE)</f>
        <v>32 HJEMMETJENESTER</v>
      </c>
      <c r="C20" t="str">
        <f>VLOOKUP($A20,ansvar_enhet_ramme!$E$2:$I$246,4,FALSE)</f>
        <v>3200 HJEMMETJENESTEN</v>
      </c>
      <c r="D20" t="str">
        <f>VLOOKUP($A20,ansvar_enhet_ramme!$E$2:$I$246,5,FALSE)</f>
        <v>3200 Hjemmetjenestene felles</v>
      </c>
      <c r="I20" t="s">
        <v>728</v>
      </c>
      <c r="N20">
        <v>1750</v>
      </c>
      <c r="P20">
        <v>2.5</v>
      </c>
    </row>
    <row r="21" spans="1:22" x14ac:dyDescent="0.25">
      <c r="A21">
        <v>3303</v>
      </c>
      <c r="B21" t="str">
        <f>VLOOKUP($A21,ansvar_enhet_ramme!$E$2:$I$246,3,FALSE)</f>
        <v>33 PSYKISK HELSE OG RUS</v>
      </c>
      <c r="C21" t="str">
        <f>VLOOKUP($A21,ansvar_enhet_ramme!$E$2:$I$246,4,FALSE)</f>
        <v>3300 PSYKISK HELSE OG RUS</v>
      </c>
      <c r="D21" t="str">
        <f>VLOOKUP($A21,ansvar_enhet_ramme!$E$2:$I$246,5,FALSE)</f>
        <v>3303 Ivar Aasensgt. boligfellesskap</v>
      </c>
      <c r="I21" t="s">
        <v>70</v>
      </c>
      <c r="J21">
        <v>1</v>
      </c>
      <c r="L21">
        <v>3200</v>
      </c>
      <c r="M21">
        <v>3200</v>
      </c>
      <c r="N21">
        <v>3200</v>
      </c>
      <c r="P21">
        <v>4.5999999999999996</v>
      </c>
    </row>
    <row r="22" spans="1:22" x14ac:dyDescent="0.25">
      <c r="A22">
        <v>3302</v>
      </c>
      <c r="B22" t="str">
        <f>VLOOKUP($A22,ansvar_enhet_ramme!$E$2:$I$246,3,FALSE)</f>
        <v>33 PSYKISK HELSE OG RUS</v>
      </c>
      <c r="C22" t="str">
        <f>VLOOKUP($A22,ansvar_enhet_ramme!$E$2:$I$246,4,FALSE)</f>
        <v>3300 PSYKISK HELSE OG RUS</v>
      </c>
      <c r="D22" t="str">
        <f>VLOOKUP($A22,ansvar_enhet_ramme!$E$2:$I$246,5,FALSE)</f>
        <v>3302 Bergan bofellesskap</v>
      </c>
      <c r="I22" t="s">
        <v>71</v>
      </c>
      <c r="J22">
        <v>2</v>
      </c>
      <c r="K22">
        <v>220</v>
      </c>
      <c r="L22">
        <v>220</v>
      </c>
      <c r="M22">
        <v>220</v>
      </c>
      <c r="N22">
        <v>220</v>
      </c>
    </row>
    <row r="23" spans="1:22" x14ac:dyDescent="0.25">
      <c r="A23">
        <v>3300</v>
      </c>
      <c r="B23" t="str">
        <f>VLOOKUP($A23,ansvar_enhet_ramme!$E$2:$I$246,3,FALSE)</f>
        <v>33 PSYKISK HELSE OG RUS</v>
      </c>
      <c r="C23" t="str">
        <f>VLOOKUP($A23,ansvar_enhet_ramme!$E$2:$I$246,4,FALSE)</f>
        <v>3300 PSYKISK HELSE OG RUS</v>
      </c>
      <c r="D23" t="str">
        <f>VLOOKUP($A23,ansvar_enhet_ramme!$E$2:$I$246,5,FALSE)</f>
        <v>3300 Psykisk helse KB 22</v>
      </c>
      <c r="I23" t="s">
        <v>61</v>
      </c>
      <c r="J23">
        <v>4</v>
      </c>
      <c r="K23">
        <v>500</v>
      </c>
      <c r="L23">
        <v>3500</v>
      </c>
      <c r="M23">
        <v>3500</v>
      </c>
      <c r="N23">
        <v>3500</v>
      </c>
      <c r="O23" t="s">
        <v>69</v>
      </c>
      <c r="P23">
        <v>5</v>
      </c>
    </row>
    <row r="24" spans="1:22" x14ac:dyDescent="0.25">
      <c r="A24">
        <v>3309</v>
      </c>
      <c r="B24" t="str">
        <f>VLOOKUP($A24,ansvar_enhet_ramme!$E$2:$I$246,3,FALSE)</f>
        <v>33 PSYKISK HELSE OG RUS</v>
      </c>
      <c r="C24" t="str">
        <f>VLOOKUP($A24,ansvar_enhet_ramme!$E$2:$I$246,4,FALSE)</f>
        <v>3300 PSYKISK HELSE OG RUS</v>
      </c>
      <c r="D24" t="str">
        <f>VLOOKUP($A24,ansvar_enhet_ramme!$E$2:$I$246,5,FALSE)</f>
        <v>3309 P.Bendiksens gt. 39</v>
      </c>
      <c r="I24" t="s">
        <v>737</v>
      </c>
      <c r="J24">
        <v>5</v>
      </c>
      <c r="K24">
        <v>0</v>
      </c>
      <c r="L24">
        <v>2985</v>
      </c>
      <c r="M24">
        <v>2985</v>
      </c>
      <c r="N24">
        <v>2985</v>
      </c>
      <c r="P24">
        <v>5</v>
      </c>
    </row>
    <row r="25" spans="1:22" x14ac:dyDescent="0.25">
      <c r="A25" s="22">
        <v>3306</v>
      </c>
      <c r="B25" s="22" t="str">
        <f>VLOOKUP($A25,ansvar_enhet_ramme!$E$2:$I$246,3,FALSE)</f>
        <v>33 PSYKISK HELSE OG RUS</v>
      </c>
      <c r="C25" s="22" t="str">
        <f>VLOOKUP($A25,ansvar_enhet_ramme!$E$2:$I$246,4,FALSE)</f>
        <v>3300 PSYKISK HELSE OG RUS</v>
      </c>
      <c r="D25" s="22" t="str">
        <f>VLOOKUP($A25,ansvar_enhet_ramme!$E$2:$I$246,5,FALSE)</f>
        <v>3306 Rask psykisk helsehjelp</v>
      </c>
      <c r="E25" s="22"/>
      <c r="F25" s="22"/>
      <c r="G25" s="22"/>
      <c r="H25" s="22"/>
      <c r="I25" s="22" t="s">
        <v>22</v>
      </c>
      <c r="J25" s="22"/>
      <c r="K25" s="22">
        <v>1500</v>
      </c>
      <c r="L25" s="22">
        <v>3000</v>
      </c>
      <c r="M25" s="22">
        <v>3000</v>
      </c>
      <c r="N25" s="22">
        <v>3000</v>
      </c>
      <c r="O25" s="22"/>
      <c r="P25" s="22">
        <v>5</v>
      </c>
      <c r="Q25" s="22"/>
      <c r="R25" s="22"/>
      <c r="S25" s="22"/>
      <c r="T25" s="22"/>
      <c r="U25" s="22"/>
      <c r="V25" s="22"/>
    </row>
    <row r="26" spans="1:22" x14ac:dyDescent="0.25">
      <c r="A26">
        <v>3400</v>
      </c>
      <c r="B26" t="str">
        <f>VLOOKUP($A26,ansvar_enhet_ramme!$E$2:$I$246,3,FALSE)</f>
        <v>34 VELFERD</v>
      </c>
      <c r="C26" t="str">
        <f>VLOOKUP($A26,ansvar_enhet_ramme!$E$2:$I$246,4,FALSE)</f>
        <v>3400 NAV KRISTIANSUND</v>
      </c>
      <c r="D26" t="str">
        <f>VLOOKUP($A26,ansvar_enhet_ramme!$E$2:$I$246,5,FALSE)</f>
        <v>3400 NAV</v>
      </c>
      <c r="I26" t="s">
        <v>72</v>
      </c>
      <c r="L26">
        <v>1400</v>
      </c>
      <c r="M26">
        <v>1400</v>
      </c>
      <c r="N26">
        <v>1400</v>
      </c>
      <c r="P26">
        <v>2</v>
      </c>
    </row>
    <row r="27" spans="1:22" x14ac:dyDescent="0.25">
      <c r="A27">
        <v>3450</v>
      </c>
      <c r="B27" t="str">
        <f>VLOOKUP($A27,ansvar_enhet_ramme!$E$2:$I$246,3,FALSE)</f>
        <v>34 VELFERD</v>
      </c>
      <c r="C27" t="str">
        <f>VLOOKUP($A27,ansvar_enhet_ramme!$E$2:$I$246,4,FALSE)</f>
        <v>3450 FLYKTNING- OG INNVANDRERTJENESTEN</v>
      </c>
      <c r="D27" t="str">
        <f>VLOOKUP($A27,ansvar_enhet_ramme!$E$2:$I$246,5,FALSE)</f>
        <v>3450 Flyktning- og innvandrertjenesten</v>
      </c>
      <c r="I27" t="s">
        <v>73</v>
      </c>
      <c r="L27">
        <v>850</v>
      </c>
      <c r="M27">
        <v>850</v>
      </c>
      <c r="N27">
        <v>850</v>
      </c>
      <c r="P27">
        <v>1</v>
      </c>
    </row>
    <row r="28" spans="1:22" x14ac:dyDescent="0.25">
      <c r="A28">
        <v>3540</v>
      </c>
      <c r="B28" t="str">
        <f>VLOOKUP($A28,ansvar_enhet_ramme!$E$2:$I$246,3,FALSE)</f>
        <v>35 BARN, FAMILIE, HELSE</v>
      </c>
      <c r="C28" t="str">
        <f>VLOOKUP($A28,ansvar_enhet_ramme!$E$2:$I$246,4,FALSE)</f>
        <v>3500 BARN, FAMILIE, HELSE</v>
      </c>
      <c r="D28" t="str">
        <f>VLOOKUP($A28,ansvar_enhet_ramme!$E$2:$I$246,5,FALSE)</f>
        <v>3540 Opplæringstjenesten</v>
      </c>
      <c r="I28" t="s">
        <v>729</v>
      </c>
      <c r="J28">
        <v>2</v>
      </c>
      <c r="L28">
        <v>1600</v>
      </c>
      <c r="M28">
        <v>1600</v>
      </c>
      <c r="N28">
        <v>1600</v>
      </c>
      <c r="P28">
        <v>2</v>
      </c>
    </row>
    <row r="29" spans="1:22" x14ac:dyDescent="0.25">
      <c r="A29">
        <v>3500</v>
      </c>
      <c r="B29" t="str">
        <f>VLOOKUP($A29,ansvar_enhet_ramme!$E$2:$I$246,3,FALSE)</f>
        <v>35 BARN, FAMILIE, HELSE</v>
      </c>
      <c r="C29" t="str">
        <f>VLOOKUP($A29,ansvar_enhet_ramme!$E$2:$I$246,4,FALSE)</f>
        <v>3500 BARN, FAMILIE, HELSE</v>
      </c>
      <c r="D29" t="str">
        <f>VLOOKUP($A29,ansvar_enhet_ramme!$E$2:$I$246,5,FALSE)</f>
        <v>3500 Barn, familie og helse</v>
      </c>
      <c r="I29" t="s">
        <v>25</v>
      </c>
      <c r="J29">
        <v>3</v>
      </c>
      <c r="K29">
        <v>0</v>
      </c>
      <c r="L29">
        <v>600</v>
      </c>
      <c r="M29">
        <v>600</v>
      </c>
      <c r="N29">
        <v>600</v>
      </c>
      <c r="P29">
        <v>1</v>
      </c>
    </row>
    <row r="30" spans="1:22" x14ac:dyDescent="0.25">
      <c r="A30">
        <v>3510</v>
      </c>
      <c r="B30" t="str">
        <f>VLOOKUP($A30,ansvar_enhet_ramme!$E$2:$I$246,3,FALSE)</f>
        <v>35 BARN, FAMILIE, HELSE</v>
      </c>
      <c r="C30" t="str">
        <f>VLOOKUP($A30,ansvar_enhet_ramme!$E$2:$I$246,4,FALSE)</f>
        <v>3500 BARN, FAMILIE, HELSE</v>
      </c>
      <c r="D30" t="str">
        <f>VLOOKUP($A30,ansvar_enhet_ramme!$E$2:$I$246,5,FALSE)</f>
        <v>3510 Barneverntjenesten</v>
      </c>
      <c r="I30" t="s">
        <v>725</v>
      </c>
      <c r="J30">
        <v>4</v>
      </c>
      <c r="N30">
        <v>2700</v>
      </c>
      <c r="O30" t="s">
        <v>726</v>
      </c>
    </row>
    <row r="31" spans="1:22" x14ac:dyDescent="0.25">
      <c r="A31">
        <v>3520</v>
      </c>
      <c r="B31" t="str">
        <f>VLOOKUP($A31,ansvar_enhet_ramme!$E$2:$I$246,3,FALSE)</f>
        <v>35 BARN, FAMILIE, HELSE</v>
      </c>
      <c r="C31" t="str">
        <f>VLOOKUP($A31,ansvar_enhet_ramme!$E$2:$I$246,4,FALSE)</f>
        <v>3500 BARN, FAMILIE, HELSE</v>
      </c>
      <c r="D31" t="str">
        <f>VLOOKUP($A31,ansvar_enhet_ramme!$E$2:$I$246,5,FALSE)</f>
        <v>3520 Forebyggende helsetjenester for barn og u</v>
      </c>
      <c r="I31" t="s">
        <v>730</v>
      </c>
      <c r="J31">
        <v>5</v>
      </c>
      <c r="N31">
        <v>500</v>
      </c>
      <c r="O31" t="s">
        <v>59</v>
      </c>
      <c r="P31">
        <v>1</v>
      </c>
    </row>
    <row r="32" spans="1:22" x14ac:dyDescent="0.25">
      <c r="A32">
        <v>3600</v>
      </c>
      <c r="B32" t="str">
        <f>VLOOKUP($A32,ansvar_enhet_ramme!$E$2:$I$246,3,FALSE)</f>
        <v>36 BO OG HABILITERING</v>
      </c>
      <c r="C32" t="str">
        <f>VLOOKUP($A32,ansvar_enhet_ramme!$E$2:$I$246,4,FALSE)</f>
        <v>3600 BO OG HABILITERING</v>
      </c>
      <c r="D32" t="str">
        <f>VLOOKUP($A32,ansvar_enhet_ramme!$E$2:$I$246,5,FALSE)</f>
        <v>3600 Bo- og dagtilbud/oppfølging felles</v>
      </c>
      <c r="I32" t="s">
        <v>61</v>
      </c>
      <c r="K32">
        <v>500</v>
      </c>
      <c r="L32">
        <v>3500</v>
      </c>
      <c r="M32">
        <v>3500</v>
      </c>
      <c r="N32">
        <v>3500</v>
      </c>
      <c r="P32">
        <v>5</v>
      </c>
    </row>
    <row r="33" spans="1:16" x14ac:dyDescent="0.25">
      <c r="A33">
        <v>3600</v>
      </c>
      <c r="B33" t="str">
        <f>VLOOKUP($A33,ansvar_enhet_ramme!$E$2:$I$246,3,FALSE)</f>
        <v>36 BO OG HABILITERING</v>
      </c>
      <c r="C33" t="str">
        <f>VLOOKUP($A33,ansvar_enhet_ramme!$E$2:$I$246,4,FALSE)</f>
        <v>3600 BO OG HABILITERING</v>
      </c>
      <c r="D33" t="str">
        <f>VLOOKUP($A33,ansvar_enhet_ramme!$E$2:$I$246,5,FALSE)</f>
        <v>3600 Bo- og dagtilbud/oppfølging felles</v>
      </c>
      <c r="I33" t="s">
        <v>74</v>
      </c>
      <c r="M33">
        <v>1050</v>
      </c>
      <c r="N33">
        <v>1050</v>
      </c>
      <c r="P33">
        <v>1.5</v>
      </c>
    </row>
    <row r="34" spans="1:16" x14ac:dyDescent="0.25">
      <c r="A34">
        <v>3600</v>
      </c>
      <c r="B34" t="str">
        <f>VLOOKUP($A34,ansvar_enhet_ramme!$E$2:$I$246,3,FALSE)</f>
        <v>36 BO OG HABILITERING</v>
      </c>
      <c r="C34" t="str">
        <f>VLOOKUP($A34,ansvar_enhet_ramme!$E$2:$I$246,4,FALSE)</f>
        <v>3600 BO OG HABILITERING</v>
      </c>
      <c r="D34" t="str">
        <f>VLOOKUP($A34,ansvar_enhet_ramme!$E$2:$I$246,5,FALSE)</f>
        <v>3600 Bo- og dagtilbud/oppfølging felles</v>
      </c>
      <c r="I34" t="s">
        <v>75</v>
      </c>
      <c r="L34">
        <v>600</v>
      </c>
      <c r="M34">
        <v>600</v>
      </c>
      <c r="N34">
        <v>600</v>
      </c>
      <c r="P34">
        <v>1</v>
      </c>
    </row>
    <row r="35" spans="1:16" x14ac:dyDescent="0.25">
      <c r="A35">
        <v>3600</v>
      </c>
      <c r="B35" t="str">
        <f>VLOOKUP($A35,ansvar_enhet_ramme!$E$2:$I$246,3,FALSE)</f>
        <v>36 BO OG HABILITERING</v>
      </c>
      <c r="C35" t="str">
        <f>VLOOKUP($A35,ansvar_enhet_ramme!$E$2:$I$246,4,FALSE)</f>
        <v>3600 BO OG HABILITERING</v>
      </c>
      <c r="D35" t="str">
        <f>VLOOKUP($A35,ansvar_enhet_ramme!$E$2:$I$246,5,FALSE)</f>
        <v>3600 Bo- og dagtilbud/oppfølging felles</v>
      </c>
      <c r="I35" t="s">
        <v>68</v>
      </c>
      <c r="L35">
        <v>1000</v>
      </c>
      <c r="M35">
        <v>1000</v>
      </c>
      <c r="N35">
        <v>1000</v>
      </c>
      <c r="P35">
        <v>1.4</v>
      </c>
    </row>
    <row r="36" spans="1:16" x14ac:dyDescent="0.25">
      <c r="A36">
        <v>3600</v>
      </c>
      <c r="B36" t="str">
        <f>VLOOKUP($A36,ansvar_enhet_ramme!$E$2:$I$246,3,FALSE)</f>
        <v>36 BO OG HABILITERING</v>
      </c>
      <c r="C36" t="str">
        <f>VLOOKUP($A36,ansvar_enhet_ramme!$E$2:$I$246,4,FALSE)</f>
        <v>3600 BO OG HABILITERING</v>
      </c>
      <c r="D36" t="str">
        <f>VLOOKUP($A36,ansvar_enhet_ramme!$E$2:$I$246,5,FALSE)</f>
        <v>3600 Bo- og dagtilbud/oppfølging felles</v>
      </c>
      <c r="I36" t="s">
        <v>728</v>
      </c>
      <c r="N36">
        <v>1750</v>
      </c>
      <c r="P36">
        <v>2.5</v>
      </c>
    </row>
    <row r="37" spans="1:16" x14ac:dyDescent="0.25">
      <c r="A37">
        <v>3180</v>
      </c>
      <c r="B37" t="str">
        <f>VLOOKUP($A37,ansvar_enhet_ramme!$E$2:$I$246,3,FALSE)</f>
        <v>37 STORHAUGEN HELSEHUS</v>
      </c>
      <c r="C37" t="str">
        <f>VLOOKUP($A37,ansvar_enhet_ramme!$E$2:$I$246,4,FALSE)</f>
        <v>3170 STORHAUGEN HELSEHUS</v>
      </c>
      <c r="D37" t="str">
        <f>VLOOKUP($A37,ansvar_enhet_ramme!$E$2:$I$246,5,FALSE)</f>
        <v>3180 Kommunalt legearbeid</v>
      </c>
      <c r="I37" t="s">
        <v>731</v>
      </c>
      <c r="J37">
        <v>2</v>
      </c>
      <c r="L37">
        <v>500</v>
      </c>
      <c r="M37">
        <v>500</v>
      </c>
      <c r="N37">
        <v>500</v>
      </c>
      <c r="P37">
        <v>0.4</v>
      </c>
    </row>
    <row r="38" spans="1:16" x14ac:dyDescent="0.25">
      <c r="A38">
        <v>3170</v>
      </c>
      <c r="B38" t="str">
        <f>VLOOKUP($A38,ansvar_enhet_ramme!$E$2:$I$246,3,FALSE)</f>
        <v>37 STORHAUGEN HELSEHUS</v>
      </c>
      <c r="C38" t="str">
        <f>VLOOKUP($A38,ansvar_enhet_ramme!$E$2:$I$246,4,FALSE)</f>
        <v>3170 STORHAUGEN HELSEHUS</v>
      </c>
      <c r="D38" t="str">
        <f>VLOOKUP($A38,ansvar_enhet_ramme!$E$2:$I$246,5,FALSE)</f>
        <v>3170 Storhaugen Helsehus - felles</v>
      </c>
      <c r="I38" t="s">
        <v>15</v>
      </c>
      <c r="J38">
        <v>3</v>
      </c>
      <c r="K38">
        <v>0</v>
      </c>
      <c r="L38">
        <v>800</v>
      </c>
      <c r="M38">
        <v>800</v>
      </c>
      <c r="N38">
        <v>800</v>
      </c>
      <c r="P38">
        <v>1</v>
      </c>
    </row>
    <row r="39" spans="1:16" x14ac:dyDescent="0.25">
      <c r="A39">
        <v>3170</v>
      </c>
      <c r="B39" t="str">
        <f>VLOOKUP($A39,ansvar_enhet_ramme!$E$2:$I$246,3,FALSE)</f>
        <v>37 STORHAUGEN HELSEHUS</v>
      </c>
      <c r="C39" t="str">
        <f>VLOOKUP($A39,ansvar_enhet_ramme!$E$2:$I$246,4,FALSE)</f>
        <v>3170 STORHAUGEN HELSEHUS</v>
      </c>
      <c r="D39" t="str">
        <f>VLOOKUP($A39,ansvar_enhet_ramme!$E$2:$I$246,5,FALSE)</f>
        <v>3170 Storhaugen Helsehus - felles</v>
      </c>
      <c r="I39" t="s">
        <v>76</v>
      </c>
      <c r="J39">
        <v>4</v>
      </c>
      <c r="L39">
        <v>500</v>
      </c>
      <c r="M39">
        <v>500</v>
      </c>
      <c r="N39">
        <v>500</v>
      </c>
      <c r="O39" t="s">
        <v>59</v>
      </c>
      <c r="P39">
        <v>0.5</v>
      </c>
    </row>
    <row r="40" spans="1:16" x14ac:dyDescent="0.25">
      <c r="A40">
        <v>3162</v>
      </c>
      <c r="B40" t="str">
        <f>VLOOKUP($A40,ansvar_enhet_ramme!$E$2:$I$246,3,FALSE)</f>
        <v>37 STORHAUGEN HELSEHUS</v>
      </c>
      <c r="C40" t="str">
        <f>VLOOKUP($A40,ansvar_enhet_ramme!$E$2:$I$246,4,FALSE)</f>
        <v>3170 STORHAUGEN HELSEHUS</v>
      </c>
      <c r="D40" t="str">
        <f>VLOOKUP($A40,ansvar_enhet_ramme!$E$2:$I$246,5,FALSE)</f>
        <v>3162 Rehabilitering</v>
      </c>
      <c r="I40" t="s">
        <v>732</v>
      </c>
      <c r="L40">
        <v>530</v>
      </c>
      <c r="M40">
        <v>530</v>
      </c>
      <c r="N40">
        <v>530</v>
      </c>
      <c r="P40">
        <v>1</v>
      </c>
    </row>
    <row r="41" spans="1:16" x14ac:dyDescent="0.25">
      <c r="A41">
        <v>3162</v>
      </c>
      <c r="B41" t="str">
        <f>VLOOKUP($A41,ansvar_enhet_ramme!$E$2:$I$246,3,FALSE)</f>
        <v>37 STORHAUGEN HELSEHUS</v>
      </c>
      <c r="C41" t="str">
        <f>VLOOKUP($A41,ansvar_enhet_ramme!$E$2:$I$246,4,FALSE)</f>
        <v>3170 STORHAUGEN HELSEHUS</v>
      </c>
      <c r="D41" t="str">
        <f>VLOOKUP($A41,ansvar_enhet_ramme!$E$2:$I$246,5,FALSE)</f>
        <v>3162 Rehabilitering</v>
      </c>
      <c r="I41" t="s">
        <v>733</v>
      </c>
      <c r="L41">
        <v>275</v>
      </c>
      <c r="M41">
        <v>275</v>
      </c>
      <c r="N41">
        <v>275</v>
      </c>
    </row>
    <row r="43" spans="1:16" x14ac:dyDescent="0.25">
      <c r="K43">
        <f>SUM(K2:K42)</f>
        <v>4020</v>
      </c>
      <c r="L43">
        <f>SUM(L2:L42)</f>
        <v>34510</v>
      </c>
      <c r="M43">
        <f>SUM(M2:M42)</f>
        <v>37460</v>
      </c>
      <c r="N43">
        <f>SUM(N2:N42)</f>
        <v>44660</v>
      </c>
      <c r="P43">
        <f>SUM(P2:P42)</f>
        <v>68.800000000000011</v>
      </c>
    </row>
  </sheetData>
  <conditionalFormatting sqref="A2:V41">
    <cfRule type="expression" dxfId="10" priority="1">
      <formula>$B2="38 REGIONALT SENTER FOR HELSEINNOVASJON"</formula>
    </cfRule>
    <cfRule type="expression" dxfId="9" priority="2">
      <formula>$B2="36 BO OG HABILITERING"</formula>
    </cfRule>
    <cfRule type="expression" dxfId="8" priority="3">
      <formula>$B2="34 VELFERD"</formula>
    </cfRule>
    <cfRule type="expression" dxfId="7" priority="4">
      <formula>$B2="33 PSYKISK HELSE OG RUS"</formula>
    </cfRule>
    <cfRule type="expression" dxfId="6" priority="5">
      <formula>$B2="37 STORHAUGEN HELSEHUS"</formula>
    </cfRule>
    <cfRule type="expression" dxfId="5" priority="6">
      <formula>$B2="35 BARN, FAMILIE, HELSE"</formula>
    </cfRule>
    <cfRule type="expression" dxfId="4" priority="7">
      <formula>$B2="32 HJEMMETJENESTER"</formula>
    </cfRule>
    <cfRule type="expression" dxfId="3" priority="8">
      <formula>$B2="31 SYKEHJEM"</formula>
    </cfRule>
    <cfRule type="expression" dxfId="2" priority="9">
      <formula>$B2="30 FELLESTJENESTER PLEIE OG OMSORG"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90" zoomScaleNormal="90" workbookViewId="0">
      <selection activeCell="K19" sqref="K19"/>
    </sheetView>
  </sheetViews>
  <sheetFormatPr baseColWidth="10" defaultColWidth="11.42578125" defaultRowHeight="15" x14ac:dyDescent="0.25"/>
  <cols>
    <col min="1" max="1" width="46.28515625" bestFit="1" customWidth="1"/>
    <col min="2" max="2" width="12.7109375" bestFit="1" customWidth="1"/>
    <col min="3" max="3" width="10" bestFit="1" customWidth="1"/>
    <col min="4" max="6" width="9.140625" bestFit="1" customWidth="1"/>
    <col min="7" max="7" width="40.5703125" bestFit="1" customWidth="1"/>
    <col min="8" max="8" width="7.28515625" bestFit="1" customWidth="1"/>
    <col min="9" max="11" width="8.42578125" bestFit="1" customWidth="1"/>
    <col min="12" max="12" width="14" bestFit="1" customWidth="1"/>
  </cols>
  <sheetData>
    <row r="1" spans="1:14" ht="21" customHeight="1" x14ac:dyDescent="0.2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5" spans="1:14" x14ac:dyDescent="0.25">
      <c r="A5" s="14"/>
      <c r="B5" s="23" t="s">
        <v>80</v>
      </c>
      <c r="C5" s="24"/>
      <c r="D5" s="24"/>
      <c r="E5" s="24"/>
      <c r="F5" s="25"/>
      <c r="G5" s="23" t="s">
        <v>81</v>
      </c>
      <c r="H5" s="24"/>
      <c r="I5" s="24"/>
      <c r="J5" s="24"/>
      <c r="K5" s="25"/>
      <c r="L5" s="23" t="s">
        <v>82</v>
      </c>
      <c r="M5" s="24"/>
      <c r="N5" s="24"/>
    </row>
    <row r="6" spans="1:14" x14ac:dyDescent="0.25">
      <c r="A6" s="14"/>
      <c r="B6" s="26"/>
      <c r="C6" s="27"/>
      <c r="D6" s="27"/>
      <c r="E6" s="27"/>
      <c r="F6" s="28"/>
      <c r="G6" s="23"/>
      <c r="H6" s="24"/>
      <c r="I6" s="24"/>
      <c r="J6" s="24"/>
      <c r="K6" s="25"/>
      <c r="L6" s="23"/>
      <c r="M6" s="24"/>
      <c r="N6" s="24"/>
    </row>
    <row r="7" spans="1:14" x14ac:dyDescent="0.25">
      <c r="A7" s="15" t="s">
        <v>0</v>
      </c>
      <c r="B7" s="18" t="s">
        <v>83</v>
      </c>
      <c r="C7" s="3" t="s">
        <v>6</v>
      </c>
      <c r="D7" s="3" t="s">
        <v>40</v>
      </c>
      <c r="E7" s="3" t="s">
        <v>41</v>
      </c>
      <c r="F7" s="19" t="s">
        <v>42</v>
      </c>
      <c r="G7" s="8" t="s">
        <v>6</v>
      </c>
      <c r="H7" s="4">
        <v>2019</v>
      </c>
      <c r="I7" s="4">
        <v>2020</v>
      </c>
      <c r="J7" s="4">
        <v>2021</v>
      </c>
      <c r="K7" s="10">
        <v>2022</v>
      </c>
      <c r="L7" s="8">
        <v>2020</v>
      </c>
      <c r="M7" s="4">
        <v>2021</v>
      </c>
      <c r="N7" s="4">
        <v>2022</v>
      </c>
    </row>
    <row r="8" spans="1:14" x14ac:dyDescent="0.25">
      <c r="A8" s="16" t="s">
        <v>7</v>
      </c>
      <c r="B8" s="20"/>
      <c r="C8" s="6"/>
      <c r="D8" s="7"/>
      <c r="E8" s="7"/>
      <c r="F8" s="12"/>
      <c r="G8" s="11">
        <f>SUMIF(Reduksjonstiltak2[Enhet],'Krav Resultat'!A8,Reduksjonstiltak2[Årsverk])</f>
        <v>-1</v>
      </c>
      <c r="H8" s="6">
        <f>SUMIF(Reduksjonstiltak2[Enhet],'Krav Resultat'!A8,Reduksjonstiltak2[2019])</f>
        <v>0</v>
      </c>
      <c r="I8" s="7">
        <f>SUMIF(Reduksjonstiltak2[Enhet],'Krav Resultat'!A8,Reduksjonstiltak2[2020])</f>
        <v>-1000</v>
      </c>
      <c r="J8" s="7">
        <f>SUMIF(Reduksjonstiltak2[Enhet],'Krav Resultat'!A8,Reduksjonstiltak2[2021])</f>
        <v>-1000</v>
      </c>
      <c r="K8" s="12">
        <f>SUMIF(Reduksjonstiltak2[Enhet],'Krav Resultat'!A8,Reduksjonstiltak2[2022])</f>
        <v>-1000</v>
      </c>
      <c r="L8" s="7">
        <f>D8-I8</f>
        <v>1000</v>
      </c>
      <c r="M8" s="7">
        <f t="shared" ref="M8:N18" si="0">E8-J8</f>
        <v>1000</v>
      </c>
      <c r="N8" s="7">
        <f t="shared" si="0"/>
        <v>1000</v>
      </c>
    </row>
    <row r="9" spans="1:14" x14ac:dyDescent="0.25">
      <c r="A9" s="16" t="s">
        <v>84</v>
      </c>
      <c r="B9" s="20">
        <v>719</v>
      </c>
      <c r="C9" s="6">
        <v>1</v>
      </c>
      <c r="D9" s="7">
        <f>B9/3</f>
        <v>239.66666666666666</v>
      </c>
      <c r="E9" s="7">
        <f>B9/2</f>
        <v>359.5</v>
      </c>
      <c r="F9" s="12">
        <f>B9</f>
        <v>719</v>
      </c>
      <c r="G9" s="11">
        <f>SUMIF(Reduksjonstiltak2[Enhet],'Krav Resultat'!A9,Reduksjonstiltak2[Årsverk])</f>
        <v>1</v>
      </c>
      <c r="H9" s="6">
        <f>SUMIF(Reduksjonstiltak2[Enhet],'Krav Resultat'!A9,Reduksjonstiltak2[2019])</f>
        <v>0</v>
      </c>
      <c r="I9" s="7">
        <f>SUMIF(Reduksjonstiltak2[Enhet],'Krav Resultat'!A9,Reduksjonstiltak2[2020])</f>
        <v>800</v>
      </c>
      <c r="J9" s="7">
        <f>SUMIF(Reduksjonstiltak2[Enhet],'Krav Resultat'!A9,Reduksjonstiltak2[2021])</f>
        <v>800</v>
      </c>
      <c r="K9" s="12">
        <f>SUMIF(Reduksjonstiltak2[Enhet],'Krav Resultat'!A9,Reduksjonstiltak2[2022])</f>
        <v>800</v>
      </c>
      <c r="L9" s="7">
        <f t="shared" ref="L9:L18" si="1">D9-I9</f>
        <v>-560.33333333333337</v>
      </c>
      <c r="M9" s="7">
        <f t="shared" si="0"/>
        <v>-440.5</v>
      </c>
      <c r="N9" s="7">
        <f t="shared" si="0"/>
        <v>-81</v>
      </c>
    </row>
    <row r="10" spans="1:14" x14ac:dyDescent="0.25">
      <c r="A10" s="16" t="s">
        <v>10</v>
      </c>
      <c r="B10" s="11">
        <v>8215</v>
      </c>
      <c r="C10" s="6">
        <v>12</v>
      </c>
      <c r="D10" s="7">
        <f t="shared" ref="D10:D18" si="2">B10/3</f>
        <v>2738.3333333333335</v>
      </c>
      <c r="E10" s="7">
        <f t="shared" ref="E10:E18" si="3">B10/2</f>
        <v>4107.5</v>
      </c>
      <c r="F10" s="12">
        <f t="shared" ref="F10:F18" si="4">B10</f>
        <v>8215</v>
      </c>
      <c r="G10" s="11">
        <v>12</v>
      </c>
      <c r="H10" s="6">
        <f>SUMIF(Reduksjonstiltak2[Enhet],'Krav Resultat'!A10,Reduksjonstiltak2[2019])</f>
        <v>200</v>
      </c>
      <c r="I10" s="7">
        <f>SUMIF(Reduksjonstiltak2[Enhet],'Krav Resultat'!A10,Reduksjonstiltak2[2020])</f>
        <v>6482</v>
      </c>
      <c r="J10" s="7">
        <f>SUMIF(Reduksjonstiltak2[Enhet],'Krav Resultat'!A10,Reduksjonstiltak2[2021])</f>
        <v>8900</v>
      </c>
      <c r="K10" s="12">
        <f>SUMIF(Reduksjonstiltak2[Enhet],'Krav Resultat'!A10,Reduksjonstiltak2[2022])</f>
        <v>11264</v>
      </c>
      <c r="L10" s="7">
        <f t="shared" si="1"/>
        <v>-3743.6666666666665</v>
      </c>
      <c r="M10" s="7">
        <f t="shared" si="0"/>
        <v>-4792.5</v>
      </c>
      <c r="N10" s="7">
        <f t="shared" si="0"/>
        <v>-3049</v>
      </c>
    </row>
    <row r="11" spans="1:14" x14ac:dyDescent="0.25">
      <c r="A11" s="16" t="s">
        <v>17</v>
      </c>
      <c r="B11" s="11">
        <v>7999</v>
      </c>
      <c r="C11" s="6">
        <v>12</v>
      </c>
      <c r="D11" s="7">
        <f t="shared" si="2"/>
        <v>2666.3333333333335</v>
      </c>
      <c r="E11" s="7">
        <f t="shared" si="3"/>
        <v>3999.5</v>
      </c>
      <c r="F11" s="12">
        <f t="shared" si="4"/>
        <v>7999</v>
      </c>
      <c r="G11" s="11">
        <f>SUMIF(Reduksjonstiltak2[Enhet],'Krav Resultat'!A11,Reduksjonstiltak2[Årsverk])</f>
        <v>15.4</v>
      </c>
      <c r="H11" s="6">
        <f>SUMIF(Reduksjonstiltak2[Enhet],'Krav Resultat'!A11,Reduksjonstiltak2[2019])</f>
        <v>700</v>
      </c>
      <c r="I11" s="7">
        <f>SUMIF(Reduksjonstiltak2[Enhet],'Krav Resultat'!A11,Reduksjonstiltak2[2020])</f>
        <v>6750</v>
      </c>
      <c r="J11" s="7">
        <f>SUMIF(Reduksjonstiltak2[Enhet],'Krav Resultat'!A11,Reduksjonstiltak2[2021])</f>
        <v>8650</v>
      </c>
      <c r="K11" s="12">
        <f>SUMIF(Reduksjonstiltak2[Enhet],'Krav Resultat'!A11,Reduksjonstiltak2[2022])</f>
        <v>10900</v>
      </c>
      <c r="L11" s="7">
        <f t="shared" si="1"/>
        <v>-4083.6666666666665</v>
      </c>
      <c r="M11" s="7">
        <f t="shared" si="0"/>
        <v>-4650.5</v>
      </c>
      <c r="N11" s="7">
        <f t="shared" si="0"/>
        <v>-2901</v>
      </c>
    </row>
    <row r="12" spans="1:14" x14ac:dyDescent="0.25">
      <c r="A12" s="16" t="s">
        <v>21</v>
      </c>
      <c r="B12" s="11">
        <v>3739</v>
      </c>
      <c r="C12" s="6">
        <v>6</v>
      </c>
      <c r="D12" s="7">
        <f t="shared" si="2"/>
        <v>1246.3333333333333</v>
      </c>
      <c r="E12" s="7">
        <f t="shared" si="3"/>
        <v>1869.5</v>
      </c>
      <c r="F12" s="12">
        <f t="shared" si="4"/>
        <v>3739</v>
      </c>
      <c r="G12" s="11">
        <f>SUMIF(Reduksjonstiltak2[Enhet],'Krav Resultat'!A12,Reduksjonstiltak2[Årsverk])</f>
        <v>14.6</v>
      </c>
      <c r="H12" s="6">
        <f>SUMIF(Reduksjonstiltak2[Enhet],'Krav Resultat'!A12,Reduksjonstiltak2[2019])</f>
        <v>720</v>
      </c>
      <c r="I12" s="7">
        <f>SUMIF(Reduksjonstiltak2[Enhet],'Krav Resultat'!A12,Reduksjonstiltak2[2020])</f>
        <v>9905</v>
      </c>
      <c r="J12" s="7">
        <f>SUMIF(Reduksjonstiltak2[Enhet],'Krav Resultat'!A12,Reduksjonstiltak2[2021])</f>
        <v>9905</v>
      </c>
      <c r="K12" s="12">
        <f>SUMIF(Reduksjonstiltak2[Enhet],'Krav Resultat'!A12,Reduksjonstiltak2[2022])</f>
        <v>9905</v>
      </c>
      <c r="L12" s="7">
        <f t="shared" si="1"/>
        <v>-8658.6666666666661</v>
      </c>
      <c r="M12" s="7">
        <f t="shared" si="0"/>
        <v>-8035.5</v>
      </c>
      <c r="N12" s="7">
        <f t="shared" si="0"/>
        <v>-6166</v>
      </c>
    </row>
    <row r="13" spans="1:14" x14ac:dyDescent="0.25">
      <c r="A13" s="16" t="s">
        <v>85</v>
      </c>
      <c r="B13" s="11">
        <v>1284</v>
      </c>
      <c r="C13" s="6">
        <v>2</v>
      </c>
      <c r="D13" s="7">
        <f t="shared" si="2"/>
        <v>428</v>
      </c>
      <c r="E13" s="7">
        <f t="shared" si="3"/>
        <v>642</v>
      </c>
      <c r="F13" s="12">
        <f t="shared" si="4"/>
        <v>1284</v>
      </c>
      <c r="G13" s="11">
        <f>SUMIF(Reduksjonstiltak2[Enhet],'Krav Resultat'!A13,Reduksjonstiltak2[Årsverk])</f>
        <v>2</v>
      </c>
      <c r="H13" s="6">
        <f>SUMIF(Reduksjonstiltak2[Enhet],'Krav Resultat'!A13,Reduksjonstiltak2[2019])</f>
        <v>0</v>
      </c>
      <c r="I13" s="7">
        <f>SUMIF(Reduksjonstiltak2[Enhet],'Krav Resultat'!A13,Reduksjonstiltak2[2020])</f>
        <v>1400</v>
      </c>
      <c r="J13" s="7">
        <f>SUMIF(Reduksjonstiltak2[Enhet],'Krav Resultat'!A13,Reduksjonstiltak2[2021])</f>
        <v>1400</v>
      </c>
      <c r="K13" s="12">
        <f>SUMIF(Reduksjonstiltak2[Enhet],'Krav Resultat'!A13,Reduksjonstiltak2[2022])</f>
        <v>1400</v>
      </c>
      <c r="L13" s="7">
        <f t="shared" si="1"/>
        <v>-972</v>
      </c>
      <c r="M13" s="7">
        <f t="shared" si="0"/>
        <v>-758</v>
      </c>
      <c r="N13" s="7">
        <f t="shared" si="0"/>
        <v>-116</v>
      </c>
    </row>
    <row r="14" spans="1:14" x14ac:dyDescent="0.25">
      <c r="A14" s="16" t="s">
        <v>86</v>
      </c>
      <c r="B14" s="11">
        <v>739</v>
      </c>
      <c r="C14" s="6">
        <v>1</v>
      </c>
      <c r="D14" s="7">
        <f t="shared" si="2"/>
        <v>246.33333333333334</v>
      </c>
      <c r="E14" s="7">
        <f t="shared" si="3"/>
        <v>369.5</v>
      </c>
      <c r="F14" s="12">
        <f t="shared" si="4"/>
        <v>739</v>
      </c>
      <c r="G14" s="11">
        <f>SUMIF(Reduksjonstiltak2[Enhet],'Krav Resultat'!A14,Reduksjonstiltak2[Årsverk])</f>
        <v>1</v>
      </c>
      <c r="H14" s="6">
        <f>SUMIF(Reduksjonstiltak2[Enhet],'Krav Resultat'!A14,Reduksjonstiltak2[2019])</f>
        <v>0</v>
      </c>
      <c r="I14" s="7">
        <f>SUMIF(Reduksjonstiltak2[Enhet],'Krav Resultat'!A14,Reduksjonstiltak2[2020])</f>
        <v>850</v>
      </c>
      <c r="J14" s="7">
        <f>SUMIF(Reduksjonstiltak2[Enhet],'Krav Resultat'!A14,Reduksjonstiltak2[2021])</f>
        <v>850</v>
      </c>
      <c r="K14" s="12">
        <f>SUMIF(Reduksjonstiltak2[Enhet],'Krav Resultat'!A14,Reduksjonstiltak2[2022])</f>
        <v>850</v>
      </c>
      <c r="L14" s="7">
        <f t="shared" si="1"/>
        <v>-603.66666666666663</v>
      </c>
      <c r="M14" s="7">
        <f t="shared" si="0"/>
        <v>-480.5</v>
      </c>
      <c r="N14" s="7">
        <f t="shared" si="0"/>
        <v>-111</v>
      </c>
    </row>
    <row r="15" spans="1:14" x14ac:dyDescent="0.25">
      <c r="A15" s="16" t="s">
        <v>24</v>
      </c>
      <c r="B15" s="11">
        <v>4193</v>
      </c>
      <c r="C15" s="6">
        <v>7</v>
      </c>
      <c r="D15" s="7">
        <f t="shared" si="2"/>
        <v>1397.6666666666667</v>
      </c>
      <c r="E15" s="7">
        <f t="shared" si="3"/>
        <v>2096.5</v>
      </c>
      <c r="F15" s="12">
        <f t="shared" si="4"/>
        <v>4193</v>
      </c>
      <c r="G15" s="11">
        <f>SUMIF(Reduksjonstiltak2[Enhet],'Krav Resultat'!A15,Reduksjonstiltak2[Årsverk])</f>
        <v>4</v>
      </c>
      <c r="H15" s="6">
        <f>SUMIF(Reduksjonstiltak2[Enhet],'Krav Resultat'!A15,Reduksjonstiltak2[2019])</f>
        <v>0</v>
      </c>
      <c r="I15" s="7">
        <f>SUMIF(Reduksjonstiltak2[Enhet],'Krav Resultat'!A15,Reduksjonstiltak2[2020])</f>
        <v>2200</v>
      </c>
      <c r="J15" s="7">
        <f>SUMIF(Reduksjonstiltak2[Enhet],'Krav Resultat'!A15,Reduksjonstiltak2[2021])</f>
        <v>2200</v>
      </c>
      <c r="K15" s="12">
        <f>SUMIF(Reduksjonstiltak2[Enhet],'Krav Resultat'!A15,Reduksjonstiltak2[2022])</f>
        <v>5400</v>
      </c>
      <c r="L15" s="7">
        <f t="shared" si="1"/>
        <v>-802.33333333333326</v>
      </c>
      <c r="M15" s="7">
        <f t="shared" si="0"/>
        <v>-103.5</v>
      </c>
      <c r="N15" s="7">
        <f t="shared" si="0"/>
        <v>-1207</v>
      </c>
    </row>
    <row r="16" spans="1:14" x14ac:dyDescent="0.25">
      <c r="A16" s="16" t="s">
        <v>87</v>
      </c>
      <c r="B16" s="11">
        <v>11593</v>
      </c>
      <c r="C16" s="6">
        <v>16</v>
      </c>
      <c r="D16" s="7">
        <f t="shared" si="2"/>
        <v>3864.3333333333335</v>
      </c>
      <c r="E16" s="7">
        <f t="shared" si="3"/>
        <v>5796.5</v>
      </c>
      <c r="F16" s="12">
        <f t="shared" si="4"/>
        <v>11593</v>
      </c>
      <c r="G16" s="11">
        <f>SUMIF(Reduksjonstiltak2[Enhet],'Krav Resultat'!A16,Reduksjonstiltak2[Årsverk])</f>
        <v>11.4</v>
      </c>
      <c r="H16" s="6">
        <f>SUMIF(Reduksjonstiltak2[Enhet],'Krav Resultat'!A16,Reduksjonstiltak2[2019])</f>
        <v>500</v>
      </c>
      <c r="I16" s="7">
        <f>SUMIF(Reduksjonstiltak2[Enhet],'Krav Resultat'!A16,Reduksjonstiltak2[2020])</f>
        <v>5100</v>
      </c>
      <c r="J16" s="7">
        <f>SUMIF(Reduksjonstiltak2[Enhet],'Krav Resultat'!A16,Reduksjonstiltak2[2021])</f>
        <v>6150</v>
      </c>
      <c r="K16" s="12">
        <f>SUMIF(Reduksjonstiltak2[Enhet],'Krav Resultat'!A16,Reduksjonstiltak2[2022])</f>
        <v>7900</v>
      </c>
      <c r="L16" s="7">
        <f t="shared" si="1"/>
        <v>-1235.6666666666665</v>
      </c>
      <c r="M16" s="7">
        <f t="shared" si="0"/>
        <v>-353.5</v>
      </c>
      <c r="N16" s="7">
        <f t="shared" si="0"/>
        <v>3693</v>
      </c>
    </row>
    <row r="17" spans="1:14" x14ac:dyDescent="0.25">
      <c r="A17" s="16" t="s">
        <v>14</v>
      </c>
      <c r="B17" s="11">
        <v>5048</v>
      </c>
      <c r="C17" s="6">
        <v>7</v>
      </c>
      <c r="D17" s="7">
        <f t="shared" si="2"/>
        <v>1682.6666666666667</v>
      </c>
      <c r="E17" s="7">
        <f t="shared" si="3"/>
        <v>2524</v>
      </c>
      <c r="F17" s="12">
        <f t="shared" si="4"/>
        <v>5048</v>
      </c>
      <c r="G17" s="11">
        <f>SUMIF(Reduksjonstiltak2[Enhet],'Krav Resultat'!A17,Reduksjonstiltak2[Årsverk])</f>
        <v>2.9</v>
      </c>
      <c r="H17" s="6">
        <f>SUMIF(Reduksjonstiltak2[Enhet],'Krav Resultat'!A$17,Reduksjonstiltak2[2019])</f>
        <v>0</v>
      </c>
      <c r="I17" s="7">
        <f>SUMIF(Reduksjonstiltak2[Enhet],'Krav Resultat'!A17,Reduksjonstiltak2[2020])</f>
        <v>2605</v>
      </c>
      <c r="J17" s="7">
        <f>SUMIF(Reduksjonstiltak2[Enhet],'Krav Resultat'!A17,Reduksjonstiltak2[2021])</f>
        <v>2605</v>
      </c>
      <c r="K17" s="12">
        <f>SUMIF(Reduksjonstiltak2[Enhet],'Krav Resultat'!A17,Reduksjonstiltak2[2022])</f>
        <v>2605</v>
      </c>
      <c r="L17" s="7">
        <f t="shared" si="1"/>
        <v>-922.33333333333326</v>
      </c>
      <c r="M17" s="7">
        <f t="shared" si="0"/>
        <v>-81</v>
      </c>
      <c r="N17" s="7">
        <f t="shared" si="0"/>
        <v>2443</v>
      </c>
    </row>
    <row r="18" spans="1:14" x14ac:dyDescent="0.25">
      <c r="A18" s="16" t="s">
        <v>88</v>
      </c>
      <c r="B18" s="20">
        <v>471</v>
      </c>
      <c r="C18" s="6">
        <v>1</v>
      </c>
      <c r="D18" s="7">
        <f t="shared" si="2"/>
        <v>157</v>
      </c>
      <c r="E18" s="7">
        <f t="shared" si="3"/>
        <v>235.5</v>
      </c>
      <c r="F18" s="12">
        <f t="shared" si="4"/>
        <v>471</v>
      </c>
      <c r="G18" s="11">
        <f>SUMIF(Reduksjonstiltak2[Enhet],'Krav Resultat'!A18,Reduksjonstiltak2[Årsverk])</f>
        <v>0</v>
      </c>
      <c r="H18" s="6">
        <f>SUMIF(Reduksjonstiltak2[Enhet],'Krav Resultat'!A18,Reduksjonstiltak2[2019])</f>
        <v>0</v>
      </c>
      <c r="I18" s="7">
        <f>SUMIF(Reduksjonstiltak2[Enhet],'Krav Resultat'!A18,Reduksjonstiltak2[2020])</f>
        <v>0</v>
      </c>
      <c r="J18" s="7">
        <f>SUMIF(Reduksjonstiltak2[Enhet],'Krav Resultat'!A18,Reduksjonstiltak2[2021])</f>
        <v>0</v>
      </c>
      <c r="K18" s="12">
        <f>SUMIF(Reduksjonstiltak2[Enhet],'Krav Resultat'!A18,Reduksjonstiltak2[2022])</f>
        <v>0</v>
      </c>
      <c r="L18" s="7">
        <f t="shared" si="1"/>
        <v>157</v>
      </c>
      <c r="M18" s="7">
        <f t="shared" si="0"/>
        <v>235.5</v>
      </c>
      <c r="N18" s="7">
        <f t="shared" si="0"/>
        <v>471</v>
      </c>
    </row>
    <row r="19" spans="1:14" x14ac:dyDescent="0.25">
      <c r="A19" s="17"/>
      <c r="B19" s="9">
        <f t="shared" ref="B19:C19" si="5">SUM(B9:B18)</f>
        <v>44000</v>
      </c>
      <c r="C19" s="5">
        <f t="shared" si="5"/>
        <v>65</v>
      </c>
      <c r="D19" s="5">
        <f>SUM(D9:D18)</f>
        <v>14666.666666666666</v>
      </c>
      <c r="E19" s="5">
        <f t="shared" ref="E19:G19" si="6">SUM(E9:E18)</f>
        <v>22000</v>
      </c>
      <c r="F19" s="13">
        <f t="shared" si="6"/>
        <v>44000</v>
      </c>
      <c r="G19" s="9">
        <f t="shared" si="6"/>
        <v>64.3</v>
      </c>
      <c r="H19" s="5">
        <f>SUM(H8:H18)</f>
        <v>2120</v>
      </c>
      <c r="I19" s="5">
        <f t="shared" ref="I19:N19" si="7">SUM(I8:I18)</f>
        <v>35092</v>
      </c>
      <c r="J19" s="5">
        <f t="shared" si="7"/>
        <v>40460</v>
      </c>
      <c r="K19" s="13">
        <f t="shared" si="7"/>
        <v>50024</v>
      </c>
      <c r="L19" s="9">
        <f t="shared" si="7"/>
        <v>-20425.333333333332</v>
      </c>
      <c r="M19" s="5">
        <f t="shared" si="7"/>
        <v>-18460</v>
      </c>
      <c r="N19" s="5">
        <f t="shared" si="7"/>
        <v>-6024</v>
      </c>
    </row>
  </sheetData>
  <mergeCells count="4">
    <mergeCell ref="B5:F6"/>
    <mergeCell ref="G5:K6"/>
    <mergeCell ref="L5:N6"/>
    <mergeCell ref="A1:N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topLeftCell="B156" workbookViewId="0">
      <selection activeCell="G168" sqref="G168"/>
    </sheetView>
  </sheetViews>
  <sheetFormatPr baseColWidth="10" defaultColWidth="11.42578125" defaultRowHeight="15" x14ac:dyDescent="0.25"/>
  <cols>
    <col min="1" max="1" width="18" bestFit="1" customWidth="1"/>
    <col min="2" max="2" width="40.28515625" bestFit="1" customWidth="1"/>
    <col min="3" max="3" width="9.140625" bestFit="1" customWidth="1"/>
    <col min="4" max="4" width="41.85546875" bestFit="1" customWidth="1"/>
    <col min="5" max="5" width="7" bestFit="1" customWidth="1"/>
    <col min="6" max="6" width="40.5703125" bestFit="1" customWidth="1"/>
    <col min="7" max="7" width="42.85546875" bestFit="1" customWidth="1"/>
    <col min="8" max="8" width="25.7109375" customWidth="1"/>
    <col min="9" max="9" width="45.140625" bestFit="1" customWidth="1"/>
  </cols>
  <sheetData>
    <row r="1" spans="1:9" x14ac:dyDescent="0.25">
      <c r="A1" t="s">
        <v>32</v>
      </c>
      <c r="B1" t="s">
        <v>89</v>
      </c>
      <c r="C1" t="s">
        <v>0</v>
      </c>
      <c r="D1" t="s">
        <v>89</v>
      </c>
      <c r="E1" t="s">
        <v>31</v>
      </c>
      <c r="F1" t="s">
        <v>89</v>
      </c>
    </row>
    <row r="2" spans="1:9" x14ac:dyDescent="0.25">
      <c r="A2">
        <v>10</v>
      </c>
      <c r="B2" t="s">
        <v>90</v>
      </c>
      <c r="C2">
        <v>1000</v>
      </c>
      <c r="D2" t="s">
        <v>91</v>
      </c>
      <c r="E2">
        <v>1000</v>
      </c>
      <c r="F2" t="s">
        <v>92</v>
      </c>
      <c r="G2" t="s">
        <v>93</v>
      </c>
      <c r="H2" t="s">
        <v>94</v>
      </c>
      <c r="I2" t="s">
        <v>95</v>
      </c>
    </row>
    <row r="3" spans="1:9" x14ac:dyDescent="0.25">
      <c r="A3">
        <v>10</v>
      </c>
      <c r="B3" t="s">
        <v>90</v>
      </c>
      <c r="C3">
        <v>1000</v>
      </c>
      <c r="D3" t="s">
        <v>91</v>
      </c>
      <c r="E3">
        <v>1001</v>
      </c>
      <c r="F3" t="s">
        <v>96</v>
      </c>
      <c r="G3" t="s">
        <v>93</v>
      </c>
      <c r="H3" t="s">
        <v>94</v>
      </c>
      <c r="I3" t="s">
        <v>97</v>
      </c>
    </row>
    <row r="4" spans="1:9" x14ac:dyDescent="0.25">
      <c r="A4">
        <v>10</v>
      </c>
      <c r="B4" t="s">
        <v>90</v>
      </c>
      <c r="C4">
        <v>1000</v>
      </c>
      <c r="D4" t="s">
        <v>91</v>
      </c>
      <c r="E4">
        <v>1002</v>
      </c>
      <c r="F4" t="s">
        <v>98</v>
      </c>
      <c r="G4" t="s">
        <v>93</v>
      </c>
      <c r="H4" t="s">
        <v>94</v>
      </c>
      <c r="I4" t="s">
        <v>99</v>
      </c>
    </row>
    <row r="5" spans="1:9" x14ac:dyDescent="0.25">
      <c r="A5">
        <v>10</v>
      </c>
      <c r="B5" t="s">
        <v>90</v>
      </c>
      <c r="C5">
        <v>1000</v>
      </c>
      <c r="D5" t="s">
        <v>91</v>
      </c>
      <c r="E5">
        <v>1003</v>
      </c>
      <c r="F5" t="s">
        <v>100</v>
      </c>
      <c r="G5" t="s">
        <v>93</v>
      </c>
      <c r="H5" t="s">
        <v>94</v>
      </c>
      <c r="I5" t="s">
        <v>101</v>
      </c>
    </row>
    <row r="6" spans="1:9" x14ac:dyDescent="0.25">
      <c r="A6">
        <v>10</v>
      </c>
      <c r="B6" t="s">
        <v>90</v>
      </c>
      <c r="C6">
        <v>1000</v>
      </c>
      <c r="D6" t="s">
        <v>91</v>
      </c>
      <c r="E6">
        <v>1004</v>
      </c>
      <c r="F6" t="s">
        <v>102</v>
      </c>
      <c r="G6" t="s">
        <v>93</v>
      </c>
      <c r="H6" t="s">
        <v>94</v>
      </c>
      <c r="I6" t="s">
        <v>103</v>
      </c>
    </row>
    <row r="7" spans="1:9" x14ac:dyDescent="0.25">
      <c r="A7">
        <v>12</v>
      </c>
      <c r="B7" t="s">
        <v>104</v>
      </c>
      <c r="C7">
        <v>1200</v>
      </c>
      <c r="D7" t="s">
        <v>105</v>
      </c>
      <c r="E7">
        <v>1200</v>
      </c>
      <c r="F7" t="s">
        <v>106</v>
      </c>
      <c r="G7" t="s">
        <v>107</v>
      </c>
      <c r="H7" t="s">
        <v>108</v>
      </c>
      <c r="I7" t="s">
        <v>109</v>
      </c>
    </row>
    <row r="8" spans="1:9" x14ac:dyDescent="0.25">
      <c r="A8">
        <v>12</v>
      </c>
      <c r="B8" t="s">
        <v>104</v>
      </c>
      <c r="C8">
        <v>1200</v>
      </c>
      <c r="D8" t="s">
        <v>105</v>
      </c>
      <c r="E8">
        <v>1201</v>
      </c>
      <c r="F8" t="s">
        <v>110</v>
      </c>
      <c r="G8" t="s">
        <v>107</v>
      </c>
      <c r="H8" t="s">
        <v>108</v>
      </c>
      <c r="I8" t="s">
        <v>111</v>
      </c>
    </row>
    <row r="9" spans="1:9" x14ac:dyDescent="0.25">
      <c r="A9">
        <v>12</v>
      </c>
      <c r="B9" t="s">
        <v>104</v>
      </c>
      <c r="C9">
        <v>1200</v>
      </c>
      <c r="D9" t="s">
        <v>105</v>
      </c>
      <c r="E9">
        <v>1202</v>
      </c>
      <c r="F9" t="s">
        <v>112</v>
      </c>
      <c r="G9" t="s">
        <v>107</v>
      </c>
      <c r="H9" t="s">
        <v>108</v>
      </c>
      <c r="I9" t="s">
        <v>113</v>
      </c>
    </row>
    <row r="10" spans="1:9" x14ac:dyDescent="0.25">
      <c r="A10">
        <v>12</v>
      </c>
      <c r="B10" t="s">
        <v>104</v>
      </c>
      <c r="C10">
        <v>1200</v>
      </c>
      <c r="D10" t="s">
        <v>105</v>
      </c>
      <c r="E10">
        <v>1203</v>
      </c>
      <c r="F10" t="s">
        <v>114</v>
      </c>
      <c r="G10" t="s">
        <v>107</v>
      </c>
      <c r="H10" t="s">
        <v>108</v>
      </c>
      <c r="I10" t="s">
        <v>115</v>
      </c>
    </row>
    <row r="11" spans="1:9" x14ac:dyDescent="0.25">
      <c r="A11">
        <v>12</v>
      </c>
      <c r="B11" t="s">
        <v>104</v>
      </c>
      <c r="C11">
        <v>1200</v>
      </c>
      <c r="D11" t="s">
        <v>105</v>
      </c>
      <c r="E11">
        <v>1204</v>
      </c>
      <c r="F11" t="s">
        <v>116</v>
      </c>
      <c r="G11" t="s">
        <v>107</v>
      </c>
      <c r="H11" t="s">
        <v>108</v>
      </c>
      <c r="I11" t="s">
        <v>117</v>
      </c>
    </row>
    <row r="12" spans="1:9" x14ac:dyDescent="0.25">
      <c r="A12">
        <v>12</v>
      </c>
      <c r="B12" t="s">
        <v>104</v>
      </c>
      <c r="C12">
        <v>1200</v>
      </c>
      <c r="D12" t="s">
        <v>105</v>
      </c>
      <c r="E12">
        <v>1205</v>
      </c>
      <c r="F12" t="s">
        <v>118</v>
      </c>
      <c r="G12" t="s">
        <v>107</v>
      </c>
      <c r="H12" t="s">
        <v>108</v>
      </c>
      <c r="I12" t="s">
        <v>119</v>
      </c>
    </row>
    <row r="13" spans="1:9" x14ac:dyDescent="0.25">
      <c r="A13">
        <v>12</v>
      </c>
      <c r="B13" t="s">
        <v>104</v>
      </c>
      <c r="C13">
        <v>1200</v>
      </c>
      <c r="D13" t="s">
        <v>105</v>
      </c>
      <c r="E13">
        <v>1210</v>
      </c>
      <c r="F13" t="s">
        <v>120</v>
      </c>
      <c r="G13" t="s">
        <v>107</v>
      </c>
      <c r="H13" t="s">
        <v>108</v>
      </c>
      <c r="I13" t="s">
        <v>121</v>
      </c>
    </row>
    <row r="14" spans="1:9" x14ac:dyDescent="0.25">
      <c r="A14">
        <v>12</v>
      </c>
      <c r="B14" t="s">
        <v>104</v>
      </c>
      <c r="C14">
        <v>1200</v>
      </c>
      <c r="D14" t="s">
        <v>105</v>
      </c>
      <c r="E14">
        <v>1211</v>
      </c>
      <c r="F14" t="s">
        <v>122</v>
      </c>
      <c r="G14" t="s">
        <v>107</v>
      </c>
      <c r="H14" t="s">
        <v>108</v>
      </c>
      <c r="I14" t="s">
        <v>123</v>
      </c>
    </row>
    <row r="15" spans="1:9" x14ac:dyDescent="0.25">
      <c r="A15">
        <v>12</v>
      </c>
      <c r="B15" t="s">
        <v>104</v>
      </c>
      <c r="C15">
        <v>1200</v>
      </c>
      <c r="D15" t="s">
        <v>105</v>
      </c>
      <c r="E15">
        <v>1212</v>
      </c>
      <c r="F15" t="s">
        <v>124</v>
      </c>
      <c r="G15" t="s">
        <v>107</v>
      </c>
      <c r="H15" t="s">
        <v>108</v>
      </c>
      <c r="I15" t="s">
        <v>125</v>
      </c>
    </row>
    <row r="16" spans="1:9" x14ac:dyDescent="0.25">
      <c r="A16">
        <v>12</v>
      </c>
      <c r="B16" t="s">
        <v>104</v>
      </c>
      <c r="C16">
        <v>1200</v>
      </c>
      <c r="D16" t="s">
        <v>105</v>
      </c>
      <c r="E16">
        <v>1214</v>
      </c>
      <c r="F16" t="s">
        <v>126</v>
      </c>
      <c r="G16" t="s">
        <v>107</v>
      </c>
      <c r="H16" t="s">
        <v>108</v>
      </c>
      <c r="I16" t="s">
        <v>127</v>
      </c>
    </row>
    <row r="17" spans="1:9" x14ac:dyDescent="0.25">
      <c r="A17">
        <v>12</v>
      </c>
      <c r="B17" t="s">
        <v>104</v>
      </c>
      <c r="C17">
        <v>1200</v>
      </c>
      <c r="D17" t="s">
        <v>105</v>
      </c>
      <c r="E17">
        <v>1215</v>
      </c>
      <c r="F17" t="s">
        <v>128</v>
      </c>
      <c r="G17" t="s">
        <v>107</v>
      </c>
      <c r="H17" t="s">
        <v>108</v>
      </c>
      <c r="I17" t="s">
        <v>129</v>
      </c>
    </row>
    <row r="18" spans="1:9" x14ac:dyDescent="0.25">
      <c r="A18">
        <v>12</v>
      </c>
      <c r="B18" t="s">
        <v>104</v>
      </c>
      <c r="C18">
        <v>1200</v>
      </c>
      <c r="D18" t="s">
        <v>105</v>
      </c>
      <c r="E18">
        <v>1216</v>
      </c>
      <c r="F18" t="s">
        <v>130</v>
      </c>
      <c r="G18" t="s">
        <v>107</v>
      </c>
      <c r="H18" t="s">
        <v>108</v>
      </c>
      <c r="I18" t="s">
        <v>131</v>
      </c>
    </row>
    <row r="19" spans="1:9" x14ac:dyDescent="0.25">
      <c r="A19">
        <v>12</v>
      </c>
      <c r="B19" t="s">
        <v>104</v>
      </c>
      <c r="C19">
        <v>1200</v>
      </c>
      <c r="D19" t="s">
        <v>105</v>
      </c>
      <c r="E19">
        <v>1217</v>
      </c>
      <c r="F19" t="s">
        <v>132</v>
      </c>
      <c r="G19" t="s">
        <v>107</v>
      </c>
      <c r="H19" t="s">
        <v>108</v>
      </c>
      <c r="I19" t="s">
        <v>133</v>
      </c>
    </row>
    <row r="20" spans="1:9" x14ac:dyDescent="0.25">
      <c r="A20">
        <v>12</v>
      </c>
      <c r="B20" t="s">
        <v>104</v>
      </c>
      <c r="C20">
        <v>1218</v>
      </c>
      <c r="D20" t="s">
        <v>134</v>
      </c>
      <c r="E20">
        <v>1218</v>
      </c>
      <c r="F20" t="s">
        <v>135</v>
      </c>
      <c r="G20" t="s">
        <v>107</v>
      </c>
      <c r="H20" t="s">
        <v>136</v>
      </c>
      <c r="I20" t="s">
        <v>137</v>
      </c>
    </row>
    <row r="21" spans="1:9" x14ac:dyDescent="0.25">
      <c r="A21">
        <v>12</v>
      </c>
      <c r="B21" t="s">
        <v>104</v>
      </c>
      <c r="C21">
        <v>1220</v>
      </c>
      <c r="D21" t="s">
        <v>138</v>
      </c>
      <c r="E21">
        <v>1220</v>
      </c>
      <c r="F21" t="s">
        <v>139</v>
      </c>
      <c r="G21" t="s">
        <v>107</v>
      </c>
      <c r="H21" t="s">
        <v>140</v>
      </c>
      <c r="I21" t="s">
        <v>141</v>
      </c>
    </row>
    <row r="22" spans="1:9" x14ac:dyDescent="0.25">
      <c r="A22">
        <v>12</v>
      </c>
      <c r="B22" t="s">
        <v>104</v>
      </c>
      <c r="C22">
        <v>1220</v>
      </c>
      <c r="D22" t="s">
        <v>138</v>
      </c>
      <c r="E22">
        <v>1221</v>
      </c>
      <c r="F22" t="s">
        <v>142</v>
      </c>
      <c r="G22" t="s">
        <v>107</v>
      </c>
      <c r="H22" t="s">
        <v>140</v>
      </c>
      <c r="I22" t="s">
        <v>143</v>
      </c>
    </row>
    <row r="23" spans="1:9" x14ac:dyDescent="0.25">
      <c r="A23">
        <v>12</v>
      </c>
      <c r="B23" t="s">
        <v>104</v>
      </c>
      <c r="C23">
        <v>1222</v>
      </c>
      <c r="D23" t="s">
        <v>144</v>
      </c>
      <c r="E23">
        <v>1222</v>
      </c>
      <c r="F23" t="s">
        <v>144</v>
      </c>
      <c r="G23" t="s">
        <v>107</v>
      </c>
      <c r="H23" t="s">
        <v>145</v>
      </c>
      <c r="I23" t="s">
        <v>145</v>
      </c>
    </row>
    <row r="24" spans="1:9" x14ac:dyDescent="0.25">
      <c r="A24">
        <v>12</v>
      </c>
      <c r="B24" t="s">
        <v>104</v>
      </c>
      <c r="C24">
        <v>1223</v>
      </c>
      <c r="D24" t="s">
        <v>146</v>
      </c>
      <c r="E24">
        <v>1223</v>
      </c>
      <c r="F24" t="s">
        <v>147</v>
      </c>
      <c r="G24" t="s">
        <v>107</v>
      </c>
      <c r="H24" t="s">
        <v>148</v>
      </c>
      <c r="I24" t="s">
        <v>149</v>
      </c>
    </row>
    <row r="25" spans="1:9" x14ac:dyDescent="0.25">
      <c r="A25">
        <v>12</v>
      </c>
      <c r="B25" t="s">
        <v>104</v>
      </c>
      <c r="C25">
        <v>1220</v>
      </c>
      <c r="D25" t="s">
        <v>138</v>
      </c>
      <c r="E25">
        <v>1224</v>
      </c>
      <c r="F25" t="s">
        <v>150</v>
      </c>
      <c r="G25" t="s">
        <v>107</v>
      </c>
      <c r="H25" t="s">
        <v>140</v>
      </c>
      <c r="I25" t="s">
        <v>151</v>
      </c>
    </row>
    <row r="26" spans="1:9" x14ac:dyDescent="0.25">
      <c r="A26">
        <v>12</v>
      </c>
      <c r="B26" t="s">
        <v>104</v>
      </c>
      <c r="C26">
        <v>1220</v>
      </c>
      <c r="D26" t="s">
        <v>138</v>
      </c>
      <c r="E26">
        <v>1225</v>
      </c>
      <c r="F26" t="s">
        <v>152</v>
      </c>
      <c r="G26" t="s">
        <v>107</v>
      </c>
      <c r="H26" t="s">
        <v>140</v>
      </c>
      <c r="I26" t="s">
        <v>153</v>
      </c>
    </row>
    <row r="27" spans="1:9" x14ac:dyDescent="0.25">
      <c r="A27">
        <v>12</v>
      </c>
      <c r="B27" t="s">
        <v>104</v>
      </c>
      <c r="C27">
        <v>1250</v>
      </c>
      <c r="D27" t="s">
        <v>154</v>
      </c>
      <c r="E27">
        <v>1250</v>
      </c>
      <c r="F27" t="s">
        <v>155</v>
      </c>
      <c r="G27" t="s">
        <v>107</v>
      </c>
      <c r="H27" t="s">
        <v>156</v>
      </c>
      <c r="I27" t="s">
        <v>157</v>
      </c>
    </row>
    <row r="28" spans="1:9" x14ac:dyDescent="0.25">
      <c r="A28">
        <v>12</v>
      </c>
      <c r="B28" t="s">
        <v>104</v>
      </c>
      <c r="C28">
        <v>1260</v>
      </c>
      <c r="D28" t="s">
        <v>158</v>
      </c>
      <c r="E28">
        <v>1260</v>
      </c>
      <c r="F28" t="s">
        <v>159</v>
      </c>
      <c r="G28" t="s">
        <v>107</v>
      </c>
      <c r="H28" t="s">
        <v>160</v>
      </c>
      <c r="I28" t="s">
        <v>161</v>
      </c>
    </row>
    <row r="29" spans="1:9" x14ac:dyDescent="0.25">
      <c r="A29">
        <v>12</v>
      </c>
      <c r="B29" t="s">
        <v>104</v>
      </c>
      <c r="C29">
        <v>1270</v>
      </c>
      <c r="D29" t="s">
        <v>162</v>
      </c>
      <c r="E29">
        <v>1270</v>
      </c>
      <c r="F29" t="s">
        <v>163</v>
      </c>
      <c r="G29" t="s">
        <v>107</v>
      </c>
      <c r="H29" t="s">
        <v>164</v>
      </c>
      <c r="I29" t="s">
        <v>165</v>
      </c>
    </row>
    <row r="30" spans="1:9" x14ac:dyDescent="0.25">
      <c r="A30">
        <v>17</v>
      </c>
      <c r="B30" t="s">
        <v>166</v>
      </c>
      <c r="C30">
        <v>1700</v>
      </c>
      <c r="D30" t="s">
        <v>166</v>
      </c>
      <c r="E30">
        <v>1700</v>
      </c>
      <c r="F30" t="s">
        <v>167</v>
      </c>
      <c r="G30" t="s">
        <v>168</v>
      </c>
      <c r="H30" t="s">
        <v>169</v>
      </c>
      <c r="I30" t="s">
        <v>170</v>
      </c>
    </row>
    <row r="31" spans="1:9" x14ac:dyDescent="0.25">
      <c r="A31">
        <v>18</v>
      </c>
      <c r="B31" t="s">
        <v>171</v>
      </c>
      <c r="C31">
        <v>1800</v>
      </c>
      <c r="D31" t="s">
        <v>171</v>
      </c>
      <c r="E31">
        <v>1800</v>
      </c>
      <c r="F31" t="s">
        <v>172</v>
      </c>
      <c r="G31" t="s">
        <v>173</v>
      </c>
      <c r="H31" t="s">
        <v>174</v>
      </c>
      <c r="I31" t="s">
        <v>175</v>
      </c>
    </row>
    <row r="32" spans="1:9" x14ac:dyDescent="0.25">
      <c r="A32">
        <v>19</v>
      </c>
      <c r="B32" t="s">
        <v>176</v>
      </c>
      <c r="C32">
        <v>1900</v>
      </c>
      <c r="D32" t="s">
        <v>176</v>
      </c>
      <c r="E32">
        <v>1900</v>
      </c>
      <c r="F32" t="s">
        <v>177</v>
      </c>
      <c r="G32" t="s">
        <v>178</v>
      </c>
      <c r="H32" t="s">
        <v>179</v>
      </c>
      <c r="I32" t="s">
        <v>180</v>
      </c>
    </row>
    <row r="33" spans="1:9" x14ac:dyDescent="0.25">
      <c r="A33">
        <v>19</v>
      </c>
      <c r="B33" t="s">
        <v>176</v>
      </c>
      <c r="C33">
        <v>1900</v>
      </c>
      <c r="D33" t="s">
        <v>176</v>
      </c>
      <c r="E33">
        <v>1910</v>
      </c>
      <c r="F33" t="s">
        <v>181</v>
      </c>
      <c r="G33" t="s">
        <v>178</v>
      </c>
      <c r="H33" t="s">
        <v>179</v>
      </c>
      <c r="I33" t="s">
        <v>182</v>
      </c>
    </row>
    <row r="34" spans="1:9" x14ac:dyDescent="0.25">
      <c r="A34">
        <v>20</v>
      </c>
      <c r="B34" t="s">
        <v>183</v>
      </c>
      <c r="C34">
        <v>2010</v>
      </c>
      <c r="D34" t="s">
        <v>183</v>
      </c>
      <c r="E34">
        <v>2010</v>
      </c>
      <c r="F34" t="s">
        <v>184</v>
      </c>
      <c r="G34" t="s">
        <v>185</v>
      </c>
      <c r="H34" t="s">
        <v>186</v>
      </c>
      <c r="I34" t="s">
        <v>187</v>
      </c>
    </row>
    <row r="35" spans="1:9" x14ac:dyDescent="0.25">
      <c r="A35">
        <v>20</v>
      </c>
      <c r="B35" t="s">
        <v>183</v>
      </c>
      <c r="C35">
        <v>2010</v>
      </c>
      <c r="D35" t="s">
        <v>183</v>
      </c>
      <c r="E35">
        <v>2015</v>
      </c>
      <c r="F35" t="s">
        <v>188</v>
      </c>
      <c r="G35" t="s">
        <v>185</v>
      </c>
      <c r="H35" t="s">
        <v>186</v>
      </c>
      <c r="I35" t="s">
        <v>189</v>
      </c>
    </row>
    <row r="36" spans="1:9" x14ac:dyDescent="0.25">
      <c r="A36">
        <v>21</v>
      </c>
      <c r="B36" t="s">
        <v>190</v>
      </c>
      <c r="C36">
        <v>2100</v>
      </c>
      <c r="D36" t="s">
        <v>191</v>
      </c>
      <c r="E36">
        <v>2100</v>
      </c>
      <c r="F36" t="s">
        <v>192</v>
      </c>
      <c r="G36" t="s">
        <v>193</v>
      </c>
      <c r="H36" t="s">
        <v>194</v>
      </c>
      <c r="I36" t="s">
        <v>195</v>
      </c>
    </row>
    <row r="37" spans="1:9" x14ac:dyDescent="0.25">
      <c r="A37">
        <v>21</v>
      </c>
      <c r="B37" t="s">
        <v>190</v>
      </c>
      <c r="C37">
        <v>2110</v>
      </c>
      <c r="D37" t="s">
        <v>196</v>
      </c>
      <c r="E37">
        <v>2110</v>
      </c>
      <c r="F37" t="s">
        <v>197</v>
      </c>
      <c r="G37" t="s">
        <v>193</v>
      </c>
      <c r="H37" t="s">
        <v>198</v>
      </c>
      <c r="I37" t="s">
        <v>199</v>
      </c>
    </row>
    <row r="38" spans="1:9" x14ac:dyDescent="0.25">
      <c r="A38">
        <v>21</v>
      </c>
      <c r="B38" t="s">
        <v>190</v>
      </c>
      <c r="C38">
        <v>2110</v>
      </c>
      <c r="D38" t="s">
        <v>196</v>
      </c>
      <c r="E38">
        <v>2111</v>
      </c>
      <c r="F38" t="s">
        <v>200</v>
      </c>
      <c r="G38" t="s">
        <v>193</v>
      </c>
      <c r="H38" t="s">
        <v>198</v>
      </c>
      <c r="I38" t="s">
        <v>201</v>
      </c>
    </row>
    <row r="39" spans="1:9" x14ac:dyDescent="0.25">
      <c r="A39">
        <v>21</v>
      </c>
      <c r="B39" t="s">
        <v>190</v>
      </c>
      <c r="C39">
        <v>2115</v>
      </c>
      <c r="D39" t="s">
        <v>202</v>
      </c>
      <c r="E39">
        <v>2115</v>
      </c>
      <c r="F39" t="s">
        <v>203</v>
      </c>
      <c r="G39" t="s">
        <v>193</v>
      </c>
      <c r="H39" t="s">
        <v>204</v>
      </c>
      <c r="I39" t="s">
        <v>205</v>
      </c>
    </row>
    <row r="40" spans="1:9" x14ac:dyDescent="0.25">
      <c r="A40">
        <v>21</v>
      </c>
      <c r="B40" t="s">
        <v>190</v>
      </c>
      <c r="C40">
        <v>2120</v>
      </c>
      <c r="D40" t="s">
        <v>206</v>
      </c>
      <c r="E40">
        <v>2120</v>
      </c>
      <c r="F40" t="s">
        <v>207</v>
      </c>
      <c r="G40" t="s">
        <v>193</v>
      </c>
      <c r="H40" t="s">
        <v>208</v>
      </c>
      <c r="I40" t="s">
        <v>209</v>
      </c>
    </row>
    <row r="41" spans="1:9" x14ac:dyDescent="0.25">
      <c r="A41">
        <v>21</v>
      </c>
      <c r="B41" t="s">
        <v>190</v>
      </c>
      <c r="C41">
        <v>2125</v>
      </c>
      <c r="D41" t="s">
        <v>210</v>
      </c>
      <c r="E41">
        <v>2125</v>
      </c>
      <c r="F41" t="s">
        <v>211</v>
      </c>
      <c r="G41" t="s">
        <v>193</v>
      </c>
      <c r="H41" t="s">
        <v>212</v>
      </c>
      <c r="I41" t="s">
        <v>213</v>
      </c>
    </row>
    <row r="42" spans="1:9" x14ac:dyDescent="0.25">
      <c r="A42">
        <v>21</v>
      </c>
      <c r="B42" t="s">
        <v>190</v>
      </c>
      <c r="C42">
        <v>2130</v>
      </c>
      <c r="D42" t="s">
        <v>214</v>
      </c>
      <c r="E42">
        <v>2130</v>
      </c>
      <c r="F42" t="s">
        <v>215</v>
      </c>
      <c r="G42" t="s">
        <v>193</v>
      </c>
      <c r="H42" t="s">
        <v>216</v>
      </c>
      <c r="I42" t="s">
        <v>217</v>
      </c>
    </row>
    <row r="43" spans="1:9" x14ac:dyDescent="0.25">
      <c r="A43">
        <v>21</v>
      </c>
      <c r="B43" t="s">
        <v>190</v>
      </c>
      <c r="C43">
        <v>2130</v>
      </c>
      <c r="D43" t="s">
        <v>214</v>
      </c>
      <c r="E43">
        <v>2131</v>
      </c>
      <c r="F43" t="s">
        <v>218</v>
      </c>
      <c r="G43" t="s">
        <v>193</v>
      </c>
      <c r="H43" t="s">
        <v>216</v>
      </c>
      <c r="I43" t="s">
        <v>219</v>
      </c>
    </row>
    <row r="44" spans="1:9" x14ac:dyDescent="0.25">
      <c r="A44">
        <v>21</v>
      </c>
      <c r="B44" t="s">
        <v>190</v>
      </c>
      <c r="C44">
        <v>2135</v>
      </c>
      <c r="D44" t="s">
        <v>220</v>
      </c>
      <c r="E44">
        <v>2135</v>
      </c>
      <c r="F44" t="s">
        <v>221</v>
      </c>
      <c r="G44" t="s">
        <v>193</v>
      </c>
      <c r="H44" t="s">
        <v>222</v>
      </c>
      <c r="I44" t="s">
        <v>223</v>
      </c>
    </row>
    <row r="45" spans="1:9" x14ac:dyDescent="0.25">
      <c r="A45">
        <v>21</v>
      </c>
      <c r="B45" t="s">
        <v>190</v>
      </c>
      <c r="C45">
        <v>2140</v>
      </c>
      <c r="D45" t="s">
        <v>224</v>
      </c>
      <c r="E45">
        <v>2140</v>
      </c>
      <c r="F45" t="s">
        <v>225</v>
      </c>
      <c r="G45" t="s">
        <v>193</v>
      </c>
      <c r="H45" t="s">
        <v>226</v>
      </c>
      <c r="I45" t="s">
        <v>227</v>
      </c>
    </row>
    <row r="46" spans="1:9" x14ac:dyDescent="0.25">
      <c r="A46">
        <v>21</v>
      </c>
      <c r="B46" t="s">
        <v>190</v>
      </c>
      <c r="C46">
        <v>2150</v>
      </c>
      <c r="D46" t="s">
        <v>228</v>
      </c>
      <c r="E46">
        <v>2150</v>
      </c>
      <c r="F46" t="s">
        <v>229</v>
      </c>
      <c r="G46" t="s">
        <v>193</v>
      </c>
      <c r="H46" t="s">
        <v>230</v>
      </c>
      <c r="I46" t="s">
        <v>231</v>
      </c>
    </row>
    <row r="47" spans="1:9" x14ac:dyDescent="0.25">
      <c r="A47">
        <v>21</v>
      </c>
      <c r="B47" t="s">
        <v>190</v>
      </c>
      <c r="C47">
        <v>2160</v>
      </c>
      <c r="D47" t="s">
        <v>232</v>
      </c>
      <c r="E47">
        <v>2160</v>
      </c>
      <c r="F47" t="s">
        <v>233</v>
      </c>
      <c r="G47" t="s">
        <v>193</v>
      </c>
      <c r="H47" t="s">
        <v>234</v>
      </c>
      <c r="I47" t="s">
        <v>235</v>
      </c>
    </row>
    <row r="48" spans="1:9" x14ac:dyDescent="0.25">
      <c r="A48">
        <v>21</v>
      </c>
      <c r="B48" t="s">
        <v>190</v>
      </c>
      <c r="C48">
        <v>2170</v>
      </c>
      <c r="D48" t="s">
        <v>236</v>
      </c>
      <c r="E48">
        <v>2170</v>
      </c>
      <c r="F48" t="s">
        <v>237</v>
      </c>
      <c r="G48" t="s">
        <v>193</v>
      </c>
      <c r="H48" t="s">
        <v>238</v>
      </c>
      <c r="I48" t="s">
        <v>239</v>
      </c>
    </row>
    <row r="49" spans="1:9" x14ac:dyDescent="0.25">
      <c r="A49">
        <v>21</v>
      </c>
      <c r="B49" t="s">
        <v>190</v>
      </c>
      <c r="C49">
        <v>2170</v>
      </c>
      <c r="D49" t="s">
        <v>236</v>
      </c>
      <c r="E49">
        <v>2171</v>
      </c>
      <c r="F49" t="s">
        <v>240</v>
      </c>
      <c r="G49" t="s">
        <v>193</v>
      </c>
      <c r="H49" t="s">
        <v>238</v>
      </c>
      <c r="I49" t="s">
        <v>241</v>
      </c>
    </row>
    <row r="50" spans="1:9" x14ac:dyDescent="0.25">
      <c r="A50">
        <v>21</v>
      </c>
      <c r="B50" t="s">
        <v>190</v>
      </c>
      <c r="C50">
        <v>2175</v>
      </c>
      <c r="D50" t="s">
        <v>242</v>
      </c>
      <c r="E50">
        <v>2175</v>
      </c>
      <c r="F50" t="s">
        <v>243</v>
      </c>
      <c r="G50" t="s">
        <v>193</v>
      </c>
      <c r="H50" t="s">
        <v>244</v>
      </c>
      <c r="I50" t="s">
        <v>245</v>
      </c>
    </row>
    <row r="51" spans="1:9" x14ac:dyDescent="0.25">
      <c r="A51">
        <v>21</v>
      </c>
      <c r="B51" t="s">
        <v>190</v>
      </c>
      <c r="C51">
        <v>2180</v>
      </c>
      <c r="D51" t="s">
        <v>246</v>
      </c>
      <c r="E51">
        <v>2180</v>
      </c>
      <c r="F51" t="s">
        <v>247</v>
      </c>
      <c r="G51" t="s">
        <v>193</v>
      </c>
      <c r="H51" t="s">
        <v>248</v>
      </c>
      <c r="I51" t="s">
        <v>249</v>
      </c>
    </row>
    <row r="52" spans="1:9" x14ac:dyDescent="0.25">
      <c r="A52">
        <v>21</v>
      </c>
      <c r="B52" t="s">
        <v>190</v>
      </c>
      <c r="C52">
        <v>2180</v>
      </c>
      <c r="D52" t="s">
        <v>246</v>
      </c>
      <c r="E52">
        <v>2181</v>
      </c>
      <c r="F52" t="s">
        <v>250</v>
      </c>
      <c r="G52" t="s">
        <v>193</v>
      </c>
      <c r="H52" t="s">
        <v>248</v>
      </c>
      <c r="I52" t="s">
        <v>251</v>
      </c>
    </row>
    <row r="53" spans="1:9" x14ac:dyDescent="0.25">
      <c r="A53">
        <v>21</v>
      </c>
      <c r="B53" t="s">
        <v>190</v>
      </c>
      <c r="C53">
        <v>2180</v>
      </c>
      <c r="D53" t="s">
        <v>246</v>
      </c>
      <c r="E53">
        <v>2182</v>
      </c>
      <c r="F53" t="s">
        <v>252</v>
      </c>
      <c r="G53" t="s">
        <v>193</v>
      </c>
      <c r="H53" t="s">
        <v>248</v>
      </c>
      <c r="I53" t="s">
        <v>253</v>
      </c>
    </row>
    <row r="54" spans="1:9" x14ac:dyDescent="0.25">
      <c r="A54">
        <v>21</v>
      </c>
      <c r="B54" t="s">
        <v>190</v>
      </c>
      <c r="C54">
        <v>2190</v>
      </c>
      <c r="D54" t="s">
        <v>254</v>
      </c>
      <c r="E54">
        <v>2190</v>
      </c>
      <c r="F54" t="s">
        <v>255</v>
      </c>
      <c r="G54" t="s">
        <v>193</v>
      </c>
      <c r="H54" t="s">
        <v>256</v>
      </c>
      <c r="I54" t="s">
        <v>257</v>
      </c>
    </row>
    <row r="55" spans="1:9" x14ac:dyDescent="0.25">
      <c r="A55">
        <v>21</v>
      </c>
      <c r="B55" t="s">
        <v>190</v>
      </c>
      <c r="C55">
        <v>2190</v>
      </c>
      <c r="D55" t="s">
        <v>254</v>
      </c>
      <c r="E55">
        <v>2191</v>
      </c>
      <c r="F55" t="s">
        <v>258</v>
      </c>
      <c r="G55" t="s">
        <v>193</v>
      </c>
      <c r="H55" t="s">
        <v>256</v>
      </c>
      <c r="I55" t="s">
        <v>259</v>
      </c>
    </row>
    <row r="56" spans="1:9" x14ac:dyDescent="0.25">
      <c r="A56">
        <v>23</v>
      </c>
      <c r="B56" t="s">
        <v>260</v>
      </c>
      <c r="C56">
        <v>2300</v>
      </c>
      <c r="D56" t="s">
        <v>261</v>
      </c>
      <c r="E56">
        <v>2300</v>
      </c>
      <c r="F56" t="s">
        <v>262</v>
      </c>
      <c r="G56" t="s">
        <v>263</v>
      </c>
      <c r="H56" t="s">
        <v>264</v>
      </c>
      <c r="I56" t="s">
        <v>265</v>
      </c>
    </row>
    <row r="57" spans="1:9" x14ac:dyDescent="0.25">
      <c r="A57">
        <v>23</v>
      </c>
      <c r="B57" t="s">
        <v>260</v>
      </c>
      <c r="C57">
        <v>2305</v>
      </c>
      <c r="D57" t="s">
        <v>266</v>
      </c>
      <c r="E57">
        <v>2305</v>
      </c>
      <c r="F57" t="s">
        <v>267</v>
      </c>
      <c r="G57" t="s">
        <v>263</v>
      </c>
      <c r="H57" t="s">
        <v>268</v>
      </c>
      <c r="I57" t="s">
        <v>269</v>
      </c>
    </row>
    <row r="58" spans="1:9" x14ac:dyDescent="0.25">
      <c r="A58">
        <v>23</v>
      </c>
      <c r="B58" t="s">
        <v>260</v>
      </c>
      <c r="C58">
        <v>2310</v>
      </c>
      <c r="D58" t="s">
        <v>270</v>
      </c>
      <c r="E58">
        <v>2310</v>
      </c>
      <c r="F58" t="s">
        <v>271</v>
      </c>
      <c r="G58" t="s">
        <v>263</v>
      </c>
      <c r="H58" t="s">
        <v>272</v>
      </c>
      <c r="I58" t="s">
        <v>273</v>
      </c>
    </row>
    <row r="59" spans="1:9" x14ac:dyDescent="0.25">
      <c r="A59">
        <v>23</v>
      </c>
      <c r="B59" t="s">
        <v>260</v>
      </c>
      <c r="C59">
        <v>2315</v>
      </c>
      <c r="D59" t="s">
        <v>274</v>
      </c>
      <c r="E59">
        <v>2315</v>
      </c>
      <c r="F59" t="s">
        <v>275</v>
      </c>
      <c r="G59" t="s">
        <v>263</v>
      </c>
      <c r="H59" t="s">
        <v>276</v>
      </c>
      <c r="I59" t="s">
        <v>277</v>
      </c>
    </row>
    <row r="60" spans="1:9" x14ac:dyDescent="0.25">
      <c r="A60">
        <v>23</v>
      </c>
      <c r="B60" t="s">
        <v>260</v>
      </c>
      <c r="C60">
        <v>2320</v>
      </c>
      <c r="D60" t="s">
        <v>278</v>
      </c>
      <c r="E60">
        <v>2320</v>
      </c>
      <c r="F60" t="s">
        <v>279</v>
      </c>
      <c r="G60" t="s">
        <v>263</v>
      </c>
      <c r="H60" t="s">
        <v>280</v>
      </c>
      <c r="I60" t="s">
        <v>281</v>
      </c>
    </row>
    <row r="61" spans="1:9" x14ac:dyDescent="0.25">
      <c r="A61">
        <v>23</v>
      </c>
      <c r="B61" t="s">
        <v>260</v>
      </c>
      <c r="C61">
        <v>2325</v>
      </c>
      <c r="D61" t="s">
        <v>282</v>
      </c>
      <c r="E61">
        <v>2325</v>
      </c>
      <c r="F61" t="s">
        <v>283</v>
      </c>
      <c r="G61" t="s">
        <v>263</v>
      </c>
      <c r="H61" t="s">
        <v>284</v>
      </c>
      <c r="I61" t="s">
        <v>285</v>
      </c>
    </row>
    <row r="62" spans="1:9" x14ac:dyDescent="0.25">
      <c r="A62">
        <v>23</v>
      </c>
      <c r="B62" t="s">
        <v>260</v>
      </c>
      <c r="C62">
        <v>2330</v>
      </c>
      <c r="D62" t="s">
        <v>286</v>
      </c>
      <c r="E62">
        <v>2330</v>
      </c>
      <c r="F62" t="s">
        <v>287</v>
      </c>
      <c r="G62" t="s">
        <v>263</v>
      </c>
      <c r="H62" t="s">
        <v>288</v>
      </c>
      <c r="I62" t="s">
        <v>289</v>
      </c>
    </row>
    <row r="63" spans="1:9" x14ac:dyDescent="0.25">
      <c r="A63">
        <v>23</v>
      </c>
      <c r="B63" t="s">
        <v>260</v>
      </c>
      <c r="C63">
        <v>2335</v>
      </c>
      <c r="D63" t="s">
        <v>290</v>
      </c>
      <c r="E63">
        <v>2335</v>
      </c>
      <c r="F63" t="s">
        <v>291</v>
      </c>
      <c r="G63" t="s">
        <v>263</v>
      </c>
      <c r="H63" t="s">
        <v>292</v>
      </c>
      <c r="I63" t="s">
        <v>293</v>
      </c>
    </row>
    <row r="64" spans="1:9" x14ac:dyDescent="0.25">
      <c r="A64">
        <v>23</v>
      </c>
      <c r="B64" t="s">
        <v>260</v>
      </c>
      <c r="C64">
        <v>2340</v>
      </c>
      <c r="D64" t="s">
        <v>294</v>
      </c>
      <c r="E64">
        <v>2340</v>
      </c>
      <c r="F64" t="s">
        <v>295</v>
      </c>
      <c r="G64" t="s">
        <v>263</v>
      </c>
      <c r="H64" t="s">
        <v>296</v>
      </c>
      <c r="I64" t="s">
        <v>297</v>
      </c>
    </row>
    <row r="65" spans="1:9" x14ac:dyDescent="0.25">
      <c r="A65">
        <v>23</v>
      </c>
      <c r="B65" t="s">
        <v>260</v>
      </c>
      <c r="C65">
        <v>2345</v>
      </c>
      <c r="D65" t="s">
        <v>298</v>
      </c>
      <c r="E65">
        <v>2345</v>
      </c>
      <c r="F65" t="s">
        <v>299</v>
      </c>
      <c r="G65" t="s">
        <v>263</v>
      </c>
      <c r="H65" t="s">
        <v>300</v>
      </c>
      <c r="I65" t="s">
        <v>301</v>
      </c>
    </row>
    <row r="66" spans="1:9" x14ac:dyDescent="0.25">
      <c r="A66">
        <v>23</v>
      </c>
      <c r="B66" t="s">
        <v>260</v>
      </c>
      <c r="C66">
        <v>2355</v>
      </c>
      <c r="D66" t="s">
        <v>302</v>
      </c>
      <c r="E66">
        <v>2355</v>
      </c>
      <c r="F66" t="s">
        <v>303</v>
      </c>
      <c r="G66" t="s">
        <v>263</v>
      </c>
      <c r="H66" t="s">
        <v>304</v>
      </c>
      <c r="I66" t="s">
        <v>305</v>
      </c>
    </row>
    <row r="67" spans="1:9" x14ac:dyDescent="0.25">
      <c r="A67">
        <v>23</v>
      </c>
      <c r="B67" t="s">
        <v>260</v>
      </c>
      <c r="C67">
        <v>2300</v>
      </c>
      <c r="D67" t="s">
        <v>261</v>
      </c>
      <c r="E67">
        <v>2390</v>
      </c>
      <c r="F67" t="s">
        <v>306</v>
      </c>
      <c r="G67" t="s">
        <v>263</v>
      </c>
      <c r="H67" t="s">
        <v>264</v>
      </c>
      <c r="I67" t="s">
        <v>307</v>
      </c>
    </row>
    <row r="68" spans="1:9" x14ac:dyDescent="0.25">
      <c r="A68">
        <v>25</v>
      </c>
      <c r="B68" t="s">
        <v>308</v>
      </c>
      <c r="C68">
        <v>2500</v>
      </c>
      <c r="D68" t="s">
        <v>308</v>
      </c>
      <c r="E68">
        <v>2500</v>
      </c>
      <c r="F68" t="s">
        <v>309</v>
      </c>
      <c r="G68" t="s">
        <v>310</v>
      </c>
      <c r="H68" t="s">
        <v>311</v>
      </c>
      <c r="I68" t="s">
        <v>312</v>
      </c>
    </row>
    <row r="69" spans="1:9" x14ac:dyDescent="0.25">
      <c r="A69">
        <v>25</v>
      </c>
      <c r="B69" t="s">
        <v>308</v>
      </c>
      <c r="C69">
        <v>2500</v>
      </c>
      <c r="D69" t="s">
        <v>308</v>
      </c>
      <c r="E69">
        <v>2501</v>
      </c>
      <c r="F69" t="s">
        <v>313</v>
      </c>
      <c r="G69" t="s">
        <v>310</v>
      </c>
      <c r="H69" t="s">
        <v>311</v>
      </c>
      <c r="I69" t="s">
        <v>314</v>
      </c>
    </row>
    <row r="70" spans="1:9" x14ac:dyDescent="0.25">
      <c r="A70">
        <v>25</v>
      </c>
      <c r="B70" t="s">
        <v>308</v>
      </c>
      <c r="C70">
        <v>2500</v>
      </c>
      <c r="D70" t="s">
        <v>308</v>
      </c>
      <c r="E70">
        <v>2502</v>
      </c>
      <c r="F70" t="s">
        <v>315</v>
      </c>
      <c r="G70" t="s">
        <v>310</v>
      </c>
      <c r="H70" t="s">
        <v>311</v>
      </c>
      <c r="I70" t="s">
        <v>316</v>
      </c>
    </row>
    <row r="71" spans="1:9" x14ac:dyDescent="0.25">
      <c r="A71">
        <v>25</v>
      </c>
      <c r="B71" t="s">
        <v>308</v>
      </c>
      <c r="C71">
        <v>2500</v>
      </c>
      <c r="D71" t="s">
        <v>308</v>
      </c>
      <c r="E71">
        <v>2503</v>
      </c>
      <c r="F71" t="s">
        <v>317</v>
      </c>
      <c r="G71" t="s">
        <v>310</v>
      </c>
      <c r="H71" t="s">
        <v>311</v>
      </c>
      <c r="I71" t="s">
        <v>318</v>
      </c>
    </row>
    <row r="72" spans="1:9" x14ac:dyDescent="0.25">
      <c r="A72">
        <v>25</v>
      </c>
      <c r="B72" t="s">
        <v>308</v>
      </c>
      <c r="C72">
        <v>2500</v>
      </c>
      <c r="D72" t="s">
        <v>308</v>
      </c>
      <c r="E72">
        <v>2504</v>
      </c>
      <c r="F72" t="s">
        <v>319</v>
      </c>
      <c r="G72" t="s">
        <v>310</v>
      </c>
      <c r="H72" t="s">
        <v>311</v>
      </c>
      <c r="I72" t="s">
        <v>320</v>
      </c>
    </row>
    <row r="73" spans="1:9" x14ac:dyDescent="0.25">
      <c r="A73">
        <v>25</v>
      </c>
      <c r="B73" t="s">
        <v>308</v>
      </c>
      <c r="C73">
        <v>2500</v>
      </c>
      <c r="D73" t="s">
        <v>308</v>
      </c>
      <c r="E73">
        <v>2505</v>
      </c>
      <c r="F73" t="s">
        <v>321</v>
      </c>
      <c r="G73" t="s">
        <v>310</v>
      </c>
      <c r="H73" t="s">
        <v>311</v>
      </c>
      <c r="I73" t="s">
        <v>322</v>
      </c>
    </row>
    <row r="74" spans="1:9" x14ac:dyDescent="0.25">
      <c r="A74">
        <v>25</v>
      </c>
      <c r="B74" t="s">
        <v>308</v>
      </c>
      <c r="C74">
        <v>2500</v>
      </c>
      <c r="D74" t="s">
        <v>308</v>
      </c>
      <c r="E74">
        <v>2506</v>
      </c>
      <c r="F74" t="s">
        <v>323</v>
      </c>
      <c r="G74" t="s">
        <v>310</v>
      </c>
      <c r="H74" t="s">
        <v>311</v>
      </c>
      <c r="I74" t="s">
        <v>324</v>
      </c>
    </row>
    <row r="75" spans="1:9" x14ac:dyDescent="0.25">
      <c r="A75">
        <v>25</v>
      </c>
      <c r="B75" t="s">
        <v>308</v>
      </c>
      <c r="C75">
        <v>2500</v>
      </c>
      <c r="D75" t="s">
        <v>308</v>
      </c>
      <c r="E75">
        <v>2507</v>
      </c>
      <c r="F75" t="s">
        <v>325</v>
      </c>
      <c r="G75" t="s">
        <v>310</v>
      </c>
      <c r="H75" t="s">
        <v>311</v>
      </c>
      <c r="I75" t="s">
        <v>326</v>
      </c>
    </row>
    <row r="76" spans="1:9" x14ac:dyDescent="0.25">
      <c r="A76">
        <v>25</v>
      </c>
      <c r="B76" t="s">
        <v>308</v>
      </c>
      <c r="C76">
        <v>2500</v>
      </c>
      <c r="D76" t="s">
        <v>308</v>
      </c>
      <c r="E76">
        <v>2508</v>
      </c>
      <c r="F76" t="s">
        <v>327</v>
      </c>
      <c r="G76" t="s">
        <v>310</v>
      </c>
      <c r="H76" t="s">
        <v>311</v>
      </c>
      <c r="I76" t="s">
        <v>328</v>
      </c>
    </row>
    <row r="77" spans="1:9" x14ac:dyDescent="0.25">
      <c r="A77">
        <v>25</v>
      </c>
      <c r="B77" t="s">
        <v>308</v>
      </c>
      <c r="C77">
        <v>2500</v>
      </c>
      <c r="D77" t="s">
        <v>308</v>
      </c>
      <c r="E77">
        <v>2509</v>
      </c>
      <c r="F77" t="s">
        <v>329</v>
      </c>
      <c r="G77" t="s">
        <v>310</v>
      </c>
      <c r="H77" t="s">
        <v>311</v>
      </c>
      <c r="I77" t="s">
        <v>330</v>
      </c>
    </row>
    <row r="78" spans="1:9" x14ac:dyDescent="0.25">
      <c r="A78">
        <v>25</v>
      </c>
      <c r="B78" t="s">
        <v>308</v>
      </c>
      <c r="C78">
        <v>2500</v>
      </c>
      <c r="D78" t="s">
        <v>308</v>
      </c>
      <c r="E78">
        <v>2510</v>
      </c>
      <c r="F78" t="s">
        <v>331</v>
      </c>
      <c r="G78" t="s">
        <v>310</v>
      </c>
      <c r="H78" t="s">
        <v>311</v>
      </c>
      <c r="I78" t="s">
        <v>332</v>
      </c>
    </row>
    <row r="79" spans="1:9" x14ac:dyDescent="0.25">
      <c r="A79">
        <v>25</v>
      </c>
      <c r="B79" t="s">
        <v>308</v>
      </c>
      <c r="C79">
        <v>2500</v>
      </c>
      <c r="D79" t="s">
        <v>308</v>
      </c>
      <c r="E79">
        <v>2512</v>
      </c>
      <c r="F79" t="s">
        <v>128</v>
      </c>
      <c r="G79" t="s">
        <v>310</v>
      </c>
      <c r="H79" t="s">
        <v>311</v>
      </c>
      <c r="I79" t="s">
        <v>333</v>
      </c>
    </row>
    <row r="80" spans="1:9" x14ac:dyDescent="0.25">
      <c r="A80">
        <v>25</v>
      </c>
      <c r="B80" t="s">
        <v>308</v>
      </c>
      <c r="C80">
        <v>2500</v>
      </c>
      <c r="D80" t="s">
        <v>308</v>
      </c>
      <c r="E80">
        <v>2513</v>
      </c>
      <c r="F80" t="s">
        <v>130</v>
      </c>
      <c r="G80" t="s">
        <v>310</v>
      </c>
      <c r="H80" t="s">
        <v>311</v>
      </c>
      <c r="I80" t="s">
        <v>334</v>
      </c>
    </row>
    <row r="81" spans="1:9" x14ac:dyDescent="0.25">
      <c r="A81">
        <v>25</v>
      </c>
      <c r="B81" t="s">
        <v>308</v>
      </c>
      <c r="C81">
        <v>2500</v>
      </c>
      <c r="D81" t="s">
        <v>308</v>
      </c>
      <c r="E81">
        <v>2514</v>
      </c>
      <c r="F81" t="s">
        <v>132</v>
      </c>
      <c r="G81" t="s">
        <v>310</v>
      </c>
      <c r="H81" t="s">
        <v>311</v>
      </c>
      <c r="I81" t="s">
        <v>335</v>
      </c>
    </row>
    <row r="82" spans="1:9" x14ac:dyDescent="0.25">
      <c r="A82">
        <v>25</v>
      </c>
      <c r="B82" t="s">
        <v>308</v>
      </c>
      <c r="C82">
        <v>2500</v>
      </c>
      <c r="D82" t="s">
        <v>308</v>
      </c>
      <c r="E82">
        <v>2518</v>
      </c>
      <c r="F82" t="s">
        <v>336</v>
      </c>
      <c r="G82" t="s">
        <v>310</v>
      </c>
      <c r="H82" t="s">
        <v>311</v>
      </c>
      <c r="I82" t="s">
        <v>337</v>
      </c>
    </row>
    <row r="83" spans="1:9" x14ac:dyDescent="0.25">
      <c r="A83">
        <v>25</v>
      </c>
      <c r="B83" t="s">
        <v>308</v>
      </c>
      <c r="C83">
        <v>2500</v>
      </c>
      <c r="D83" t="s">
        <v>308</v>
      </c>
      <c r="E83">
        <v>2519</v>
      </c>
      <c r="F83" t="s">
        <v>338</v>
      </c>
      <c r="G83" t="s">
        <v>310</v>
      </c>
      <c r="H83" t="s">
        <v>311</v>
      </c>
      <c r="I83" t="s">
        <v>339</v>
      </c>
    </row>
    <row r="84" spans="1:9" x14ac:dyDescent="0.25">
      <c r="A84">
        <v>25</v>
      </c>
      <c r="B84" t="s">
        <v>308</v>
      </c>
      <c r="C84">
        <v>2500</v>
      </c>
      <c r="D84" t="s">
        <v>308</v>
      </c>
      <c r="E84">
        <v>2520</v>
      </c>
      <c r="F84" t="s">
        <v>340</v>
      </c>
      <c r="G84" t="s">
        <v>310</v>
      </c>
      <c r="H84" t="s">
        <v>311</v>
      </c>
      <c r="I84" t="s">
        <v>341</v>
      </c>
    </row>
    <row r="85" spans="1:9" x14ac:dyDescent="0.25">
      <c r="A85">
        <v>25</v>
      </c>
      <c r="B85" t="s">
        <v>308</v>
      </c>
      <c r="C85">
        <v>2500</v>
      </c>
      <c r="D85" t="s">
        <v>308</v>
      </c>
      <c r="E85">
        <v>2521</v>
      </c>
      <c r="F85" t="s">
        <v>342</v>
      </c>
      <c r="G85" t="s">
        <v>310</v>
      </c>
      <c r="H85" t="s">
        <v>311</v>
      </c>
      <c r="I85" t="s">
        <v>343</v>
      </c>
    </row>
    <row r="86" spans="1:9" x14ac:dyDescent="0.25">
      <c r="A86">
        <v>25</v>
      </c>
      <c r="B86" t="s">
        <v>308</v>
      </c>
      <c r="C86">
        <v>2500</v>
      </c>
      <c r="D86" t="s">
        <v>308</v>
      </c>
      <c r="E86">
        <v>2522</v>
      </c>
      <c r="F86" t="s">
        <v>344</v>
      </c>
      <c r="G86" t="s">
        <v>310</v>
      </c>
      <c r="H86" t="s">
        <v>311</v>
      </c>
      <c r="I86" t="s">
        <v>345</v>
      </c>
    </row>
    <row r="87" spans="1:9" x14ac:dyDescent="0.25">
      <c r="A87">
        <v>25</v>
      </c>
      <c r="B87" t="s">
        <v>308</v>
      </c>
      <c r="C87">
        <v>2500</v>
      </c>
      <c r="D87" t="s">
        <v>308</v>
      </c>
      <c r="E87">
        <v>2523</v>
      </c>
      <c r="F87" t="s">
        <v>346</v>
      </c>
      <c r="G87" t="s">
        <v>310</v>
      </c>
      <c r="H87" t="s">
        <v>311</v>
      </c>
      <c r="I87" t="s">
        <v>347</v>
      </c>
    </row>
    <row r="88" spans="1:9" x14ac:dyDescent="0.25">
      <c r="A88">
        <v>25</v>
      </c>
      <c r="B88" t="s">
        <v>308</v>
      </c>
      <c r="C88">
        <v>2500</v>
      </c>
      <c r="D88" t="s">
        <v>308</v>
      </c>
      <c r="E88">
        <v>2526</v>
      </c>
      <c r="F88" t="s">
        <v>348</v>
      </c>
      <c r="G88" t="s">
        <v>310</v>
      </c>
      <c r="H88" t="s">
        <v>311</v>
      </c>
      <c r="I88" t="s">
        <v>349</v>
      </c>
    </row>
    <row r="89" spans="1:9" x14ac:dyDescent="0.25">
      <c r="A89">
        <v>25</v>
      </c>
      <c r="B89" t="s">
        <v>308</v>
      </c>
      <c r="C89">
        <v>2500</v>
      </c>
      <c r="D89" t="s">
        <v>308</v>
      </c>
      <c r="E89">
        <v>2527</v>
      </c>
      <c r="F89" t="s">
        <v>350</v>
      </c>
      <c r="G89" t="s">
        <v>310</v>
      </c>
      <c r="H89" t="s">
        <v>311</v>
      </c>
      <c r="I89" t="s">
        <v>351</v>
      </c>
    </row>
    <row r="90" spans="1:9" x14ac:dyDescent="0.25">
      <c r="A90">
        <v>25</v>
      </c>
      <c r="B90" t="s">
        <v>308</v>
      </c>
      <c r="C90">
        <v>2500</v>
      </c>
      <c r="D90" t="s">
        <v>308</v>
      </c>
      <c r="E90">
        <v>2530</v>
      </c>
      <c r="F90" t="s">
        <v>352</v>
      </c>
      <c r="G90" t="s">
        <v>310</v>
      </c>
      <c r="H90" t="s">
        <v>311</v>
      </c>
      <c r="I90" t="s">
        <v>353</v>
      </c>
    </row>
    <row r="91" spans="1:9" x14ac:dyDescent="0.25">
      <c r="A91">
        <v>25</v>
      </c>
      <c r="B91" t="s">
        <v>308</v>
      </c>
      <c r="C91">
        <v>2500</v>
      </c>
      <c r="D91" t="s">
        <v>308</v>
      </c>
      <c r="E91">
        <v>2540</v>
      </c>
      <c r="F91" t="s">
        <v>354</v>
      </c>
      <c r="G91" t="s">
        <v>310</v>
      </c>
      <c r="H91" t="s">
        <v>311</v>
      </c>
      <c r="I91" t="s">
        <v>355</v>
      </c>
    </row>
    <row r="92" spans="1:9" x14ac:dyDescent="0.25">
      <c r="A92">
        <v>25</v>
      </c>
      <c r="B92" t="s">
        <v>308</v>
      </c>
      <c r="C92">
        <v>2500</v>
      </c>
      <c r="D92" t="s">
        <v>308</v>
      </c>
      <c r="E92">
        <v>2541</v>
      </c>
      <c r="F92" t="s">
        <v>356</v>
      </c>
      <c r="G92" t="s">
        <v>310</v>
      </c>
      <c r="H92" t="s">
        <v>311</v>
      </c>
      <c r="I92" t="s">
        <v>357</v>
      </c>
    </row>
    <row r="93" spans="1:9" x14ac:dyDescent="0.25">
      <c r="A93">
        <v>30</v>
      </c>
      <c r="B93" t="s">
        <v>358</v>
      </c>
      <c r="C93">
        <v>3000</v>
      </c>
      <c r="D93" t="s">
        <v>359</v>
      </c>
      <c r="E93">
        <v>3000</v>
      </c>
      <c r="F93" t="s">
        <v>360</v>
      </c>
      <c r="G93" t="s">
        <v>361</v>
      </c>
      <c r="H93" t="s">
        <v>7</v>
      </c>
      <c r="I93" t="s">
        <v>362</v>
      </c>
    </row>
    <row r="94" spans="1:9" x14ac:dyDescent="0.25">
      <c r="A94">
        <v>30</v>
      </c>
      <c r="B94" t="s">
        <v>358</v>
      </c>
      <c r="C94">
        <v>3000</v>
      </c>
      <c r="D94" t="s">
        <v>359</v>
      </c>
      <c r="E94">
        <v>3001</v>
      </c>
      <c r="F94" t="s">
        <v>363</v>
      </c>
      <c r="G94" t="s">
        <v>361</v>
      </c>
      <c r="H94" t="s">
        <v>7</v>
      </c>
      <c r="I94" t="s">
        <v>364</v>
      </c>
    </row>
    <row r="95" spans="1:9" x14ac:dyDescent="0.25">
      <c r="A95">
        <v>30</v>
      </c>
      <c r="B95" t="s">
        <v>358</v>
      </c>
      <c r="C95">
        <v>3010</v>
      </c>
      <c r="D95" t="s">
        <v>365</v>
      </c>
      <c r="E95">
        <v>3010</v>
      </c>
      <c r="F95" t="s">
        <v>366</v>
      </c>
      <c r="G95" t="s">
        <v>361</v>
      </c>
      <c r="H95" t="s">
        <v>84</v>
      </c>
      <c r="I95" t="s">
        <v>367</v>
      </c>
    </row>
    <row r="96" spans="1:9" x14ac:dyDescent="0.25">
      <c r="A96">
        <v>30</v>
      </c>
      <c r="B96" t="s">
        <v>358</v>
      </c>
      <c r="C96">
        <v>3010</v>
      </c>
      <c r="D96" t="s">
        <v>365</v>
      </c>
      <c r="E96">
        <v>3019</v>
      </c>
      <c r="F96" t="s">
        <v>368</v>
      </c>
      <c r="G96" t="s">
        <v>361</v>
      </c>
      <c r="H96" t="s">
        <v>84</v>
      </c>
      <c r="I96" t="s">
        <v>369</v>
      </c>
    </row>
    <row r="97" spans="1:9" x14ac:dyDescent="0.25">
      <c r="A97">
        <v>31</v>
      </c>
      <c r="B97" t="s">
        <v>370</v>
      </c>
      <c r="C97">
        <v>3100</v>
      </c>
      <c r="D97" t="s">
        <v>371</v>
      </c>
      <c r="E97">
        <v>3050</v>
      </c>
      <c r="F97" t="s">
        <v>372</v>
      </c>
      <c r="G97" t="s">
        <v>373</v>
      </c>
      <c r="H97" t="s">
        <v>10</v>
      </c>
      <c r="I97" t="s">
        <v>374</v>
      </c>
    </row>
    <row r="98" spans="1:9" x14ac:dyDescent="0.25">
      <c r="A98">
        <v>31</v>
      </c>
      <c r="B98" t="s">
        <v>370</v>
      </c>
      <c r="C98">
        <v>3100</v>
      </c>
      <c r="D98" t="s">
        <v>371</v>
      </c>
      <c r="E98">
        <v>3052</v>
      </c>
      <c r="F98" t="s">
        <v>375</v>
      </c>
      <c r="G98" t="s">
        <v>373</v>
      </c>
      <c r="H98" t="s">
        <v>10</v>
      </c>
      <c r="I98" t="s">
        <v>376</v>
      </c>
    </row>
    <row r="99" spans="1:9" x14ac:dyDescent="0.25">
      <c r="A99">
        <v>31</v>
      </c>
      <c r="B99" t="s">
        <v>370</v>
      </c>
      <c r="C99">
        <v>3100</v>
      </c>
      <c r="D99" t="s">
        <v>371</v>
      </c>
      <c r="E99">
        <v>3053</v>
      </c>
      <c r="F99" t="s">
        <v>377</v>
      </c>
      <c r="G99" t="s">
        <v>373</v>
      </c>
      <c r="H99" t="s">
        <v>10</v>
      </c>
      <c r="I99" t="s">
        <v>378</v>
      </c>
    </row>
    <row r="100" spans="1:9" x14ac:dyDescent="0.25">
      <c r="A100">
        <v>31</v>
      </c>
      <c r="B100" t="s">
        <v>370</v>
      </c>
      <c r="C100">
        <v>3100</v>
      </c>
      <c r="D100" t="s">
        <v>371</v>
      </c>
      <c r="E100">
        <v>3054</v>
      </c>
      <c r="F100" t="s">
        <v>379</v>
      </c>
      <c r="G100" t="s">
        <v>373</v>
      </c>
      <c r="H100" t="s">
        <v>10</v>
      </c>
      <c r="I100" t="s">
        <v>380</v>
      </c>
    </row>
    <row r="101" spans="1:9" x14ac:dyDescent="0.25">
      <c r="A101">
        <v>31</v>
      </c>
      <c r="B101" t="s">
        <v>370</v>
      </c>
      <c r="C101">
        <v>3100</v>
      </c>
      <c r="D101" t="s">
        <v>371</v>
      </c>
      <c r="E101">
        <v>3055</v>
      </c>
      <c r="F101" t="s">
        <v>381</v>
      </c>
      <c r="G101" t="s">
        <v>373</v>
      </c>
      <c r="H101" t="s">
        <v>10</v>
      </c>
      <c r="I101" t="s">
        <v>382</v>
      </c>
    </row>
    <row r="102" spans="1:9" x14ac:dyDescent="0.25">
      <c r="A102">
        <v>31</v>
      </c>
      <c r="B102" t="s">
        <v>370</v>
      </c>
      <c r="C102">
        <v>3100</v>
      </c>
      <c r="D102" t="s">
        <v>371</v>
      </c>
      <c r="E102">
        <v>3056</v>
      </c>
      <c r="F102" t="s">
        <v>383</v>
      </c>
      <c r="G102" t="s">
        <v>373</v>
      </c>
      <c r="H102" t="s">
        <v>10</v>
      </c>
      <c r="I102" t="s">
        <v>384</v>
      </c>
    </row>
    <row r="103" spans="1:9" x14ac:dyDescent="0.25">
      <c r="A103">
        <v>31</v>
      </c>
      <c r="B103" t="s">
        <v>370</v>
      </c>
      <c r="C103">
        <v>3100</v>
      </c>
      <c r="D103" t="s">
        <v>371</v>
      </c>
      <c r="E103">
        <v>3100</v>
      </c>
      <c r="F103" t="s">
        <v>385</v>
      </c>
      <c r="G103" t="s">
        <v>373</v>
      </c>
      <c r="H103" t="s">
        <v>10</v>
      </c>
      <c r="I103" t="s">
        <v>386</v>
      </c>
    </row>
    <row r="104" spans="1:9" x14ac:dyDescent="0.25">
      <c r="A104">
        <v>31</v>
      </c>
      <c r="B104" t="s">
        <v>370</v>
      </c>
      <c r="C104">
        <v>3100</v>
      </c>
      <c r="D104" t="s">
        <v>371</v>
      </c>
      <c r="E104">
        <v>3101</v>
      </c>
      <c r="F104" t="s">
        <v>387</v>
      </c>
      <c r="G104" t="s">
        <v>373</v>
      </c>
      <c r="H104" t="s">
        <v>10</v>
      </c>
      <c r="I104" t="s">
        <v>388</v>
      </c>
    </row>
    <row r="105" spans="1:9" x14ac:dyDescent="0.25">
      <c r="A105">
        <v>31</v>
      </c>
      <c r="B105" t="s">
        <v>370</v>
      </c>
      <c r="C105">
        <v>3100</v>
      </c>
      <c r="D105" t="s">
        <v>371</v>
      </c>
      <c r="E105">
        <v>3102</v>
      </c>
      <c r="F105" t="s">
        <v>389</v>
      </c>
      <c r="G105" t="s">
        <v>373</v>
      </c>
      <c r="H105" t="s">
        <v>10</v>
      </c>
      <c r="I105" t="s">
        <v>390</v>
      </c>
    </row>
    <row r="106" spans="1:9" x14ac:dyDescent="0.25">
      <c r="A106">
        <v>31</v>
      </c>
      <c r="B106" t="s">
        <v>370</v>
      </c>
      <c r="C106">
        <v>3100</v>
      </c>
      <c r="D106" t="s">
        <v>371</v>
      </c>
      <c r="E106">
        <v>3110</v>
      </c>
      <c r="F106" t="s">
        <v>391</v>
      </c>
      <c r="G106" t="s">
        <v>373</v>
      </c>
      <c r="H106" t="s">
        <v>10</v>
      </c>
      <c r="I106" t="s">
        <v>392</v>
      </c>
    </row>
    <row r="107" spans="1:9" x14ac:dyDescent="0.25">
      <c r="A107">
        <v>37</v>
      </c>
      <c r="B107" t="s">
        <v>393</v>
      </c>
      <c r="C107">
        <v>3170</v>
      </c>
      <c r="D107" t="s">
        <v>393</v>
      </c>
      <c r="E107">
        <v>3111</v>
      </c>
      <c r="F107" t="s">
        <v>394</v>
      </c>
      <c r="G107" t="s">
        <v>395</v>
      </c>
      <c r="H107" t="s">
        <v>14</v>
      </c>
      <c r="I107" t="s">
        <v>396</v>
      </c>
    </row>
    <row r="108" spans="1:9" x14ac:dyDescent="0.25">
      <c r="A108">
        <v>31</v>
      </c>
      <c r="B108" t="s">
        <v>370</v>
      </c>
      <c r="C108">
        <v>3100</v>
      </c>
      <c r="D108" t="s">
        <v>371</v>
      </c>
      <c r="E108">
        <v>3112</v>
      </c>
      <c r="F108" t="s">
        <v>397</v>
      </c>
      <c r="G108" t="s">
        <v>373</v>
      </c>
      <c r="H108" t="s">
        <v>10</v>
      </c>
      <c r="I108" t="s">
        <v>398</v>
      </c>
    </row>
    <row r="109" spans="1:9" x14ac:dyDescent="0.25">
      <c r="A109">
        <v>31</v>
      </c>
      <c r="B109" t="s">
        <v>370</v>
      </c>
      <c r="C109">
        <v>3100</v>
      </c>
      <c r="D109" t="s">
        <v>371</v>
      </c>
      <c r="E109">
        <v>3130</v>
      </c>
      <c r="F109" t="s">
        <v>399</v>
      </c>
      <c r="G109" t="s">
        <v>373</v>
      </c>
      <c r="H109" t="s">
        <v>10</v>
      </c>
      <c r="I109" t="s">
        <v>400</v>
      </c>
    </row>
    <row r="110" spans="1:9" x14ac:dyDescent="0.25">
      <c r="A110">
        <v>31</v>
      </c>
      <c r="B110" t="s">
        <v>370</v>
      </c>
      <c r="C110">
        <v>3100</v>
      </c>
      <c r="D110" t="s">
        <v>371</v>
      </c>
      <c r="E110">
        <v>3131</v>
      </c>
      <c r="F110" t="s">
        <v>401</v>
      </c>
      <c r="G110" t="s">
        <v>373</v>
      </c>
      <c r="H110" t="s">
        <v>10</v>
      </c>
      <c r="I110" t="s">
        <v>402</v>
      </c>
    </row>
    <row r="111" spans="1:9" x14ac:dyDescent="0.25">
      <c r="A111">
        <v>31</v>
      </c>
      <c r="B111" t="s">
        <v>370</v>
      </c>
      <c r="C111">
        <v>3100</v>
      </c>
      <c r="D111" t="s">
        <v>371</v>
      </c>
      <c r="E111">
        <v>3132</v>
      </c>
      <c r="F111" t="s">
        <v>403</v>
      </c>
      <c r="G111" t="s">
        <v>373</v>
      </c>
      <c r="H111" t="s">
        <v>10</v>
      </c>
      <c r="I111" t="s">
        <v>404</v>
      </c>
    </row>
    <row r="112" spans="1:9" x14ac:dyDescent="0.25">
      <c r="A112">
        <v>31</v>
      </c>
      <c r="B112" t="s">
        <v>370</v>
      </c>
      <c r="C112">
        <v>3100</v>
      </c>
      <c r="D112" t="s">
        <v>371</v>
      </c>
      <c r="E112">
        <v>3133</v>
      </c>
      <c r="F112" t="s">
        <v>405</v>
      </c>
      <c r="G112" t="s">
        <v>373</v>
      </c>
      <c r="H112" t="s">
        <v>10</v>
      </c>
      <c r="I112" t="s">
        <v>406</v>
      </c>
    </row>
    <row r="113" spans="1:9" x14ac:dyDescent="0.25">
      <c r="A113">
        <v>31</v>
      </c>
      <c r="B113" t="s">
        <v>370</v>
      </c>
      <c r="C113">
        <v>3100</v>
      </c>
      <c r="D113" t="s">
        <v>371</v>
      </c>
      <c r="E113">
        <v>3134</v>
      </c>
      <c r="F113" t="s">
        <v>401</v>
      </c>
      <c r="G113" t="s">
        <v>373</v>
      </c>
      <c r="H113" t="s">
        <v>10</v>
      </c>
      <c r="I113" t="s">
        <v>407</v>
      </c>
    </row>
    <row r="114" spans="1:9" x14ac:dyDescent="0.25">
      <c r="A114">
        <v>31</v>
      </c>
      <c r="B114" t="s">
        <v>370</v>
      </c>
      <c r="C114">
        <v>3100</v>
      </c>
      <c r="D114" t="s">
        <v>371</v>
      </c>
      <c r="E114">
        <v>3140</v>
      </c>
      <c r="F114" t="s">
        <v>408</v>
      </c>
      <c r="G114" t="s">
        <v>373</v>
      </c>
      <c r="H114" t="s">
        <v>10</v>
      </c>
      <c r="I114" t="s">
        <v>409</v>
      </c>
    </row>
    <row r="115" spans="1:9" x14ac:dyDescent="0.25">
      <c r="A115">
        <v>31</v>
      </c>
      <c r="B115" t="s">
        <v>370</v>
      </c>
      <c r="C115">
        <v>3100</v>
      </c>
      <c r="D115" t="s">
        <v>371</v>
      </c>
      <c r="E115">
        <v>3141</v>
      </c>
      <c r="F115" t="s">
        <v>410</v>
      </c>
      <c r="G115" t="s">
        <v>373</v>
      </c>
      <c r="H115" t="s">
        <v>10</v>
      </c>
      <c r="I115" t="s">
        <v>411</v>
      </c>
    </row>
    <row r="116" spans="1:9" x14ac:dyDescent="0.25">
      <c r="A116">
        <v>31</v>
      </c>
      <c r="B116" t="s">
        <v>370</v>
      </c>
      <c r="C116">
        <v>3100</v>
      </c>
      <c r="D116" t="s">
        <v>371</v>
      </c>
      <c r="E116">
        <v>3142</v>
      </c>
      <c r="F116" t="s">
        <v>412</v>
      </c>
      <c r="G116" t="s">
        <v>373</v>
      </c>
      <c r="H116" t="s">
        <v>10</v>
      </c>
      <c r="I116" t="s">
        <v>413</v>
      </c>
    </row>
    <row r="117" spans="1:9" x14ac:dyDescent="0.25">
      <c r="A117">
        <v>31</v>
      </c>
      <c r="B117" t="s">
        <v>370</v>
      </c>
      <c r="C117">
        <v>3100</v>
      </c>
      <c r="D117" t="s">
        <v>371</v>
      </c>
      <c r="E117">
        <v>3143</v>
      </c>
      <c r="F117" t="s">
        <v>414</v>
      </c>
      <c r="G117" t="s">
        <v>373</v>
      </c>
      <c r="H117" t="s">
        <v>10</v>
      </c>
      <c r="I117" t="s">
        <v>415</v>
      </c>
    </row>
    <row r="118" spans="1:9" x14ac:dyDescent="0.25">
      <c r="A118">
        <v>31</v>
      </c>
      <c r="B118" t="s">
        <v>370</v>
      </c>
      <c r="C118">
        <v>3100</v>
      </c>
      <c r="D118" t="s">
        <v>371</v>
      </c>
      <c r="E118">
        <v>3150</v>
      </c>
      <c r="F118" t="s">
        <v>416</v>
      </c>
      <c r="G118" t="s">
        <v>373</v>
      </c>
      <c r="H118" t="s">
        <v>10</v>
      </c>
      <c r="I118" t="s">
        <v>417</v>
      </c>
    </row>
    <row r="119" spans="1:9" x14ac:dyDescent="0.25">
      <c r="A119">
        <v>37</v>
      </c>
      <c r="B119" t="s">
        <v>393</v>
      </c>
      <c r="C119">
        <v>3170</v>
      </c>
      <c r="D119" t="s">
        <v>393</v>
      </c>
      <c r="E119">
        <v>3160</v>
      </c>
      <c r="F119" t="s">
        <v>418</v>
      </c>
      <c r="G119" t="s">
        <v>395</v>
      </c>
      <c r="H119" t="s">
        <v>14</v>
      </c>
      <c r="I119" t="s">
        <v>419</v>
      </c>
    </row>
    <row r="120" spans="1:9" x14ac:dyDescent="0.25">
      <c r="A120">
        <v>37</v>
      </c>
      <c r="B120" t="s">
        <v>393</v>
      </c>
      <c r="C120">
        <v>3170</v>
      </c>
      <c r="D120" t="s">
        <v>393</v>
      </c>
      <c r="E120">
        <v>3161</v>
      </c>
      <c r="F120" t="s">
        <v>420</v>
      </c>
      <c r="G120" t="s">
        <v>395</v>
      </c>
      <c r="H120" t="s">
        <v>14</v>
      </c>
      <c r="I120" t="s">
        <v>421</v>
      </c>
    </row>
    <row r="121" spans="1:9" x14ac:dyDescent="0.25">
      <c r="A121">
        <v>37</v>
      </c>
      <c r="B121" t="s">
        <v>393</v>
      </c>
      <c r="C121">
        <v>3170</v>
      </c>
      <c r="D121" t="s">
        <v>393</v>
      </c>
      <c r="E121">
        <v>3162</v>
      </c>
      <c r="F121" t="s">
        <v>422</v>
      </c>
      <c r="G121" t="s">
        <v>395</v>
      </c>
      <c r="H121" t="s">
        <v>14</v>
      </c>
      <c r="I121" t="s">
        <v>423</v>
      </c>
    </row>
    <row r="122" spans="1:9" x14ac:dyDescent="0.25">
      <c r="A122">
        <v>37</v>
      </c>
      <c r="B122" t="s">
        <v>393</v>
      </c>
      <c r="C122">
        <v>3170</v>
      </c>
      <c r="D122" t="s">
        <v>393</v>
      </c>
      <c r="E122">
        <v>3163</v>
      </c>
      <c r="F122" t="s">
        <v>424</v>
      </c>
      <c r="G122" t="s">
        <v>395</v>
      </c>
      <c r="H122" t="s">
        <v>14</v>
      </c>
      <c r="I122" t="s">
        <v>425</v>
      </c>
    </row>
    <row r="123" spans="1:9" x14ac:dyDescent="0.25">
      <c r="A123">
        <v>37</v>
      </c>
      <c r="B123" t="s">
        <v>393</v>
      </c>
      <c r="C123">
        <v>3170</v>
      </c>
      <c r="D123" t="s">
        <v>393</v>
      </c>
      <c r="E123">
        <v>3164</v>
      </c>
      <c r="F123" t="s">
        <v>426</v>
      </c>
      <c r="G123" t="s">
        <v>395</v>
      </c>
      <c r="H123" t="s">
        <v>14</v>
      </c>
      <c r="I123" t="s">
        <v>427</v>
      </c>
    </row>
    <row r="124" spans="1:9" x14ac:dyDescent="0.25">
      <c r="A124">
        <v>37</v>
      </c>
      <c r="B124" t="s">
        <v>393</v>
      </c>
      <c r="C124">
        <v>3170</v>
      </c>
      <c r="D124" t="s">
        <v>393</v>
      </c>
      <c r="E124">
        <v>3165</v>
      </c>
      <c r="F124" t="s">
        <v>428</v>
      </c>
      <c r="G124" t="s">
        <v>395</v>
      </c>
      <c r="H124" t="s">
        <v>14</v>
      </c>
      <c r="I124" t="s">
        <v>429</v>
      </c>
    </row>
    <row r="125" spans="1:9" x14ac:dyDescent="0.25">
      <c r="A125">
        <v>37</v>
      </c>
      <c r="B125" t="s">
        <v>393</v>
      </c>
      <c r="C125">
        <v>3170</v>
      </c>
      <c r="D125" t="s">
        <v>393</v>
      </c>
      <c r="E125">
        <v>3166</v>
      </c>
      <c r="F125" t="s">
        <v>430</v>
      </c>
      <c r="G125" t="s">
        <v>395</v>
      </c>
      <c r="H125" t="s">
        <v>14</v>
      </c>
      <c r="I125" t="s">
        <v>431</v>
      </c>
    </row>
    <row r="126" spans="1:9" x14ac:dyDescent="0.25">
      <c r="A126">
        <v>37</v>
      </c>
      <c r="B126" t="s">
        <v>393</v>
      </c>
      <c r="C126">
        <v>3170</v>
      </c>
      <c r="D126" t="s">
        <v>393</v>
      </c>
      <c r="E126">
        <v>3167</v>
      </c>
      <c r="F126" t="s">
        <v>432</v>
      </c>
      <c r="G126" t="s">
        <v>395</v>
      </c>
      <c r="H126" t="s">
        <v>14</v>
      </c>
      <c r="I126" t="s">
        <v>433</v>
      </c>
    </row>
    <row r="127" spans="1:9" x14ac:dyDescent="0.25">
      <c r="A127">
        <v>37</v>
      </c>
      <c r="B127" t="s">
        <v>393</v>
      </c>
      <c r="C127">
        <v>3170</v>
      </c>
      <c r="D127" t="s">
        <v>393</v>
      </c>
      <c r="E127">
        <v>3170</v>
      </c>
      <c r="F127" t="s">
        <v>434</v>
      </c>
      <c r="G127" t="s">
        <v>395</v>
      </c>
      <c r="H127" t="s">
        <v>14</v>
      </c>
      <c r="I127" t="s">
        <v>435</v>
      </c>
    </row>
    <row r="128" spans="1:9" x14ac:dyDescent="0.25">
      <c r="A128">
        <v>37</v>
      </c>
      <c r="B128" t="s">
        <v>393</v>
      </c>
      <c r="C128">
        <v>3170</v>
      </c>
      <c r="D128" t="s">
        <v>393</v>
      </c>
      <c r="E128">
        <v>3171</v>
      </c>
      <c r="F128" t="s">
        <v>436</v>
      </c>
      <c r="G128" t="s">
        <v>395</v>
      </c>
      <c r="H128" t="s">
        <v>14</v>
      </c>
      <c r="I128" t="s">
        <v>437</v>
      </c>
    </row>
    <row r="129" spans="1:9" x14ac:dyDescent="0.25">
      <c r="A129">
        <v>37</v>
      </c>
      <c r="B129" t="s">
        <v>393</v>
      </c>
      <c r="C129">
        <v>3170</v>
      </c>
      <c r="D129" t="s">
        <v>393</v>
      </c>
      <c r="E129">
        <v>3174</v>
      </c>
      <c r="F129" t="s">
        <v>438</v>
      </c>
      <c r="G129" t="s">
        <v>395</v>
      </c>
      <c r="H129" t="s">
        <v>14</v>
      </c>
      <c r="I129" t="s">
        <v>439</v>
      </c>
    </row>
    <row r="130" spans="1:9" x14ac:dyDescent="0.25">
      <c r="A130">
        <v>37</v>
      </c>
      <c r="B130" t="s">
        <v>393</v>
      </c>
      <c r="C130">
        <v>3170</v>
      </c>
      <c r="D130" t="s">
        <v>393</v>
      </c>
      <c r="E130">
        <v>3175</v>
      </c>
      <c r="F130" t="s">
        <v>440</v>
      </c>
      <c r="G130" t="s">
        <v>395</v>
      </c>
      <c r="H130" t="s">
        <v>14</v>
      </c>
      <c r="I130" t="s">
        <v>441</v>
      </c>
    </row>
    <row r="131" spans="1:9" x14ac:dyDescent="0.25">
      <c r="A131">
        <v>37</v>
      </c>
      <c r="B131" t="s">
        <v>393</v>
      </c>
      <c r="C131">
        <v>3170</v>
      </c>
      <c r="D131" t="s">
        <v>393</v>
      </c>
      <c r="E131">
        <v>3176</v>
      </c>
      <c r="F131" t="s">
        <v>442</v>
      </c>
      <c r="G131" t="s">
        <v>395</v>
      </c>
      <c r="H131" t="s">
        <v>14</v>
      </c>
      <c r="I131" t="s">
        <v>443</v>
      </c>
    </row>
    <row r="132" spans="1:9" x14ac:dyDescent="0.25">
      <c r="A132">
        <v>37</v>
      </c>
      <c r="B132" t="s">
        <v>393</v>
      </c>
      <c r="C132">
        <v>3170</v>
      </c>
      <c r="D132" t="s">
        <v>393</v>
      </c>
      <c r="E132">
        <v>3177</v>
      </c>
      <c r="F132" t="s">
        <v>444</v>
      </c>
      <c r="G132" t="s">
        <v>395</v>
      </c>
      <c r="H132" t="s">
        <v>14</v>
      </c>
      <c r="I132" t="s">
        <v>445</v>
      </c>
    </row>
    <row r="133" spans="1:9" x14ac:dyDescent="0.25">
      <c r="A133">
        <v>37</v>
      </c>
      <c r="B133" t="s">
        <v>393</v>
      </c>
      <c r="C133">
        <v>3170</v>
      </c>
      <c r="D133" t="s">
        <v>393</v>
      </c>
      <c r="E133">
        <v>3178</v>
      </c>
      <c r="F133" t="s">
        <v>446</v>
      </c>
      <c r="G133" t="s">
        <v>395</v>
      </c>
      <c r="H133" t="s">
        <v>14</v>
      </c>
      <c r="I133" t="s">
        <v>447</v>
      </c>
    </row>
    <row r="134" spans="1:9" x14ac:dyDescent="0.25">
      <c r="A134">
        <v>37</v>
      </c>
      <c r="B134" t="s">
        <v>393</v>
      </c>
      <c r="C134">
        <v>3170</v>
      </c>
      <c r="D134" t="s">
        <v>393</v>
      </c>
      <c r="E134">
        <v>3180</v>
      </c>
      <c r="F134" t="s">
        <v>448</v>
      </c>
      <c r="G134" t="s">
        <v>395</v>
      </c>
      <c r="H134" t="s">
        <v>14</v>
      </c>
      <c r="I134" t="s">
        <v>449</v>
      </c>
    </row>
    <row r="135" spans="1:9" x14ac:dyDescent="0.25">
      <c r="A135">
        <v>32</v>
      </c>
      <c r="B135" t="s">
        <v>450</v>
      </c>
      <c r="C135">
        <v>3200</v>
      </c>
      <c r="D135" t="s">
        <v>451</v>
      </c>
      <c r="E135">
        <v>3200</v>
      </c>
      <c r="F135" t="s">
        <v>452</v>
      </c>
      <c r="G135" t="s">
        <v>453</v>
      </c>
      <c r="H135" t="s">
        <v>17</v>
      </c>
      <c r="I135" t="s">
        <v>454</v>
      </c>
    </row>
    <row r="136" spans="1:9" x14ac:dyDescent="0.25">
      <c r="A136">
        <v>32</v>
      </c>
      <c r="B136" t="s">
        <v>450</v>
      </c>
      <c r="C136">
        <v>3200</v>
      </c>
      <c r="D136" t="s">
        <v>451</v>
      </c>
      <c r="E136">
        <v>3201</v>
      </c>
      <c r="F136" t="s">
        <v>455</v>
      </c>
      <c r="G136" t="s">
        <v>453</v>
      </c>
      <c r="H136" t="s">
        <v>17</v>
      </c>
      <c r="I136" t="s">
        <v>456</v>
      </c>
    </row>
    <row r="137" spans="1:9" x14ac:dyDescent="0.25">
      <c r="A137">
        <v>32</v>
      </c>
      <c r="B137" t="s">
        <v>450</v>
      </c>
      <c r="C137">
        <v>3200</v>
      </c>
      <c r="D137" t="s">
        <v>451</v>
      </c>
      <c r="E137">
        <v>3202</v>
      </c>
      <c r="F137" t="s">
        <v>457</v>
      </c>
      <c r="G137" t="s">
        <v>453</v>
      </c>
      <c r="H137" t="s">
        <v>17</v>
      </c>
      <c r="I137" t="s">
        <v>458</v>
      </c>
    </row>
    <row r="138" spans="1:9" x14ac:dyDescent="0.25">
      <c r="A138">
        <v>32</v>
      </c>
      <c r="B138" t="s">
        <v>450</v>
      </c>
      <c r="C138">
        <v>3200</v>
      </c>
      <c r="D138" t="s">
        <v>451</v>
      </c>
      <c r="E138">
        <v>3203</v>
      </c>
      <c r="F138" t="s">
        <v>459</v>
      </c>
      <c r="G138" t="s">
        <v>453</v>
      </c>
      <c r="H138" t="s">
        <v>17</v>
      </c>
      <c r="I138" t="s">
        <v>460</v>
      </c>
    </row>
    <row r="139" spans="1:9" x14ac:dyDescent="0.25">
      <c r="A139">
        <v>32</v>
      </c>
      <c r="B139" t="s">
        <v>450</v>
      </c>
      <c r="C139">
        <v>3200</v>
      </c>
      <c r="D139" t="s">
        <v>451</v>
      </c>
      <c r="E139">
        <v>3204</v>
      </c>
      <c r="F139" t="s">
        <v>461</v>
      </c>
      <c r="G139" t="s">
        <v>453</v>
      </c>
      <c r="H139" t="s">
        <v>17</v>
      </c>
      <c r="I139" t="s">
        <v>462</v>
      </c>
    </row>
    <row r="140" spans="1:9" x14ac:dyDescent="0.25">
      <c r="A140">
        <v>32</v>
      </c>
      <c r="B140" t="s">
        <v>450</v>
      </c>
      <c r="C140">
        <v>3200</v>
      </c>
      <c r="D140" t="s">
        <v>451</v>
      </c>
      <c r="E140">
        <v>3205</v>
      </c>
      <c r="F140" t="s">
        <v>463</v>
      </c>
      <c r="G140" t="s">
        <v>453</v>
      </c>
      <c r="H140" t="s">
        <v>17</v>
      </c>
      <c r="I140" t="s">
        <v>464</v>
      </c>
    </row>
    <row r="141" spans="1:9" x14ac:dyDescent="0.25">
      <c r="A141">
        <v>32</v>
      </c>
      <c r="B141" t="s">
        <v>450</v>
      </c>
      <c r="C141">
        <v>3200</v>
      </c>
      <c r="D141" t="s">
        <v>451</v>
      </c>
      <c r="E141">
        <v>3206</v>
      </c>
      <c r="F141" t="s">
        <v>465</v>
      </c>
      <c r="G141" t="s">
        <v>453</v>
      </c>
      <c r="H141" t="s">
        <v>17</v>
      </c>
      <c r="I141" t="s">
        <v>466</v>
      </c>
    </row>
    <row r="142" spans="1:9" x14ac:dyDescent="0.25">
      <c r="A142">
        <v>32</v>
      </c>
      <c r="B142" t="s">
        <v>450</v>
      </c>
      <c r="C142">
        <v>3200</v>
      </c>
      <c r="D142" t="s">
        <v>451</v>
      </c>
      <c r="E142">
        <v>3207</v>
      </c>
      <c r="F142" t="s">
        <v>467</v>
      </c>
      <c r="G142" t="s">
        <v>453</v>
      </c>
      <c r="H142" t="s">
        <v>17</v>
      </c>
      <c r="I142" t="s">
        <v>468</v>
      </c>
    </row>
    <row r="143" spans="1:9" x14ac:dyDescent="0.25">
      <c r="A143">
        <v>32</v>
      </c>
      <c r="B143" t="s">
        <v>450</v>
      </c>
      <c r="C143">
        <v>3200</v>
      </c>
      <c r="D143" t="s">
        <v>451</v>
      </c>
      <c r="E143">
        <v>3213</v>
      </c>
      <c r="F143" t="s">
        <v>459</v>
      </c>
      <c r="G143" t="s">
        <v>453</v>
      </c>
      <c r="H143" t="s">
        <v>17</v>
      </c>
      <c r="I143" t="s">
        <v>469</v>
      </c>
    </row>
    <row r="144" spans="1:9" x14ac:dyDescent="0.25">
      <c r="A144">
        <v>32</v>
      </c>
      <c r="B144" t="s">
        <v>450</v>
      </c>
      <c r="C144">
        <v>3200</v>
      </c>
      <c r="D144" t="s">
        <v>451</v>
      </c>
      <c r="E144">
        <v>3230</v>
      </c>
      <c r="F144" t="s">
        <v>470</v>
      </c>
      <c r="G144" t="s">
        <v>453</v>
      </c>
      <c r="H144" t="s">
        <v>17</v>
      </c>
      <c r="I144" t="s">
        <v>471</v>
      </c>
    </row>
    <row r="145" spans="1:9" x14ac:dyDescent="0.25">
      <c r="A145">
        <v>32</v>
      </c>
      <c r="B145" t="s">
        <v>450</v>
      </c>
      <c r="C145">
        <v>3200</v>
      </c>
      <c r="D145" t="s">
        <v>451</v>
      </c>
      <c r="E145">
        <v>3231</v>
      </c>
      <c r="F145" t="s">
        <v>472</v>
      </c>
      <c r="G145" t="s">
        <v>453</v>
      </c>
      <c r="H145" t="s">
        <v>17</v>
      </c>
      <c r="I145" t="s">
        <v>473</v>
      </c>
    </row>
    <row r="146" spans="1:9" x14ac:dyDescent="0.25">
      <c r="A146">
        <v>32</v>
      </c>
      <c r="B146" t="s">
        <v>450</v>
      </c>
      <c r="C146">
        <v>3200</v>
      </c>
      <c r="D146" t="s">
        <v>451</v>
      </c>
      <c r="E146">
        <v>3232</v>
      </c>
      <c r="F146" t="s">
        <v>474</v>
      </c>
      <c r="G146" t="s">
        <v>453</v>
      </c>
      <c r="H146" t="s">
        <v>17</v>
      </c>
      <c r="I146" t="s">
        <v>475</v>
      </c>
    </row>
    <row r="147" spans="1:9" x14ac:dyDescent="0.25">
      <c r="A147">
        <v>32</v>
      </c>
      <c r="B147" t="s">
        <v>450</v>
      </c>
      <c r="C147">
        <v>3200</v>
      </c>
      <c r="D147" t="s">
        <v>451</v>
      </c>
      <c r="E147">
        <v>3270</v>
      </c>
      <c r="F147" t="s">
        <v>476</v>
      </c>
      <c r="G147" t="s">
        <v>453</v>
      </c>
      <c r="H147" t="s">
        <v>17</v>
      </c>
      <c r="I147" t="s">
        <v>477</v>
      </c>
    </row>
    <row r="148" spans="1:9" x14ac:dyDescent="0.25">
      <c r="A148">
        <v>33</v>
      </c>
      <c r="B148" t="s">
        <v>478</v>
      </c>
      <c r="C148">
        <v>3300</v>
      </c>
      <c r="D148" t="s">
        <v>478</v>
      </c>
      <c r="E148">
        <v>3300</v>
      </c>
      <c r="F148" t="s">
        <v>479</v>
      </c>
      <c r="G148" t="s">
        <v>480</v>
      </c>
      <c r="H148" t="s">
        <v>21</v>
      </c>
      <c r="I148" t="s">
        <v>481</v>
      </c>
    </row>
    <row r="149" spans="1:9" x14ac:dyDescent="0.25">
      <c r="A149">
        <v>33</v>
      </c>
      <c r="B149" t="s">
        <v>478</v>
      </c>
      <c r="C149">
        <v>3300</v>
      </c>
      <c r="D149" t="s">
        <v>478</v>
      </c>
      <c r="E149">
        <v>3301</v>
      </c>
      <c r="F149" t="s">
        <v>482</v>
      </c>
      <c r="G149" t="s">
        <v>480</v>
      </c>
      <c r="H149" t="s">
        <v>21</v>
      </c>
      <c r="I149" t="s">
        <v>483</v>
      </c>
    </row>
    <row r="150" spans="1:9" x14ac:dyDescent="0.25">
      <c r="A150">
        <v>33</v>
      </c>
      <c r="B150" t="s">
        <v>478</v>
      </c>
      <c r="C150">
        <v>3300</v>
      </c>
      <c r="D150" t="s">
        <v>478</v>
      </c>
      <c r="E150">
        <v>3302</v>
      </c>
      <c r="F150" t="s">
        <v>484</v>
      </c>
      <c r="G150" t="s">
        <v>480</v>
      </c>
      <c r="H150" t="s">
        <v>21</v>
      </c>
      <c r="I150" t="s">
        <v>485</v>
      </c>
    </row>
    <row r="151" spans="1:9" x14ac:dyDescent="0.25">
      <c r="A151">
        <v>33</v>
      </c>
      <c r="B151" t="s">
        <v>478</v>
      </c>
      <c r="C151">
        <v>3300</v>
      </c>
      <c r="D151" t="s">
        <v>478</v>
      </c>
      <c r="E151">
        <v>3303</v>
      </c>
      <c r="F151" t="s">
        <v>486</v>
      </c>
      <c r="G151" t="s">
        <v>480</v>
      </c>
      <c r="H151" t="s">
        <v>21</v>
      </c>
      <c r="I151" t="s">
        <v>487</v>
      </c>
    </row>
    <row r="152" spans="1:9" x14ac:dyDescent="0.25">
      <c r="A152">
        <v>33</v>
      </c>
      <c r="B152" t="s">
        <v>478</v>
      </c>
      <c r="C152">
        <v>3300</v>
      </c>
      <c r="D152" t="s">
        <v>478</v>
      </c>
      <c r="E152">
        <v>3304</v>
      </c>
      <c r="F152" t="s">
        <v>488</v>
      </c>
      <c r="G152" t="s">
        <v>480</v>
      </c>
      <c r="H152" t="s">
        <v>21</v>
      </c>
      <c r="I152" t="s">
        <v>489</v>
      </c>
    </row>
    <row r="153" spans="1:9" x14ac:dyDescent="0.25">
      <c r="A153">
        <v>33</v>
      </c>
      <c r="B153" t="s">
        <v>478</v>
      </c>
      <c r="C153">
        <v>3300</v>
      </c>
      <c r="D153" t="s">
        <v>478</v>
      </c>
      <c r="E153">
        <v>3305</v>
      </c>
      <c r="F153" t="s">
        <v>490</v>
      </c>
      <c r="G153" t="s">
        <v>480</v>
      </c>
      <c r="H153" t="s">
        <v>21</v>
      </c>
      <c r="I153" t="s">
        <v>491</v>
      </c>
    </row>
    <row r="154" spans="1:9" x14ac:dyDescent="0.25">
      <c r="A154">
        <v>33</v>
      </c>
      <c r="B154" t="s">
        <v>478</v>
      </c>
      <c r="C154">
        <v>3300</v>
      </c>
      <c r="D154" t="s">
        <v>478</v>
      </c>
      <c r="E154">
        <v>3306</v>
      </c>
      <c r="F154" t="s">
        <v>492</v>
      </c>
      <c r="G154" t="s">
        <v>480</v>
      </c>
      <c r="H154" t="s">
        <v>21</v>
      </c>
      <c r="I154" t="s">
        <v>493</v>
      </c>
    </row>
    <row r="155" spans="1:9" x14ac:dyDescent="0.25">
      <c r="A155">
        <v>33</v>
      </c>
      <c r="B155" t="s">
        <v>478</v>
      </c>
      <c r="C155">
        <v>3300</v>
      </c>
      <c r="D155" t="s">
        <v>478</v>
      </c>
      <c r="E155">
        <v>3307</v>
      </c>
      <c r="F155" t="s">
        <v>494</v>
      </c>
      <c r="G155" t="s">
        <v>480</v>
      </c>
      <c r="H155" t="s">
        <v>21</v>
      </c>
      <c r="I155" t="s">
        <v>495</v>
      </c>
    </row>
    <row r="156" spans="1:9" x14ac:dyDescent="0.25">
      <c r="A156">
        <v>33</v>
      </c>
      <c r="B156" t="s">
        <v>478</v>
      </c>
      <c r="C156">
        <v>3300</v>
      </c>
      <c r="D156" t="s">
        <v>478</v>
      </c>
      <c r="E156">
        <v>3308</v>
      </c>
      <c r="F156" t="s">
        <v>496</v>
      </c>
      <c r="G156" t="s">
        <v>480</v>
      </c>
      <c r="H156" t="s">
        <v>21</v>
      </c>
      <c r="I156" t="s">
        <v>497</v>
      </c>
    </row>
    <row r="157" spans="1:9" x14ac:dyDescent="0.25">
      <c r="A157">
        <v>33</v>
      </c>
      <c r="B157" t="s">
        <v>478</v>
      </c>
      <c r="C157">
        <v>3300</v>
      </c>
      <c r="D157" t="s">
        <v>478</v>
      </c>
      <c r="E157">
        <v>3309</v>
      </c>
      <c r="F157" t="s">
        <v>498</v>
      </c>
      <c r="G157" t="s">
        <v>480</v>
      </c>
      <c r="H157" t="s">
        <v>21</v>
      </c>
      <c r="I157" t="s">
        <v>499</v>
      </c>
    </row>
    <row r="158" spans="1:9" x14ac:dyDescent="0.25">
      <c r="A158">
        <v>34</v>
      </c>
      <c r="B158" t="s">
        <v>500</v>
      </c>
      <c r="C158">
        <v>3400</v>
      </c>
      <c r="D158" t="s">
        <v>501</v>
      </c>
      <c r="E158">
        <v>3400</v>
      </c>
      <c r="F158" t="s">
        <v>502</v>
      </c>
      <c r="G158" t="s">
        <v>503</v>
      </c>
      <c r="H158" t="s">
        <v>85</v>
      </c>
      <c r="I158" t="s">
        <v>504</v>
      </c>
    </row>
    <row r="159" spans="1:9" x14ac:dyDescent="0.25">
      <c r="A159">
        <v>34</v>
      </c>
      <c r="B159" t="s">
        <v>500</v>
      </c>
      <c r="C159">
        <v>3400</v>
      </c>
      <c r="D159" t="s">
        <v>501</v>
      </c>
      <c r="E159">
        <v>3402</v>
      </c>
      <c r="F159" t="s">
        <v>505</v>
      </c>
      <c r="G159" t="s">
        <v>503</v>
      </c>
      <c r="H159" t="s">
        <v>85</v>
      </c>
      <c r="I159" t="s">
        <v>506</v>
      </c>
    </row>
    <row r="160" spans="1:9" x14ac:dyDescent="0.25">
      <c r="A160">
        <v>34</v>
      </c>
      <c r="B160" t="s">
        <v>500</v>
      </c>
      <c r="C160">
        <v>3400</v>
      </c>
      <c r="D160" t="s">
        <v>501</v>
      </c>
      <c r="E160">
        <v>3408</v>
      </c>
      <c r="F160" t="s">
        <v>507</v>
      </c>
      <c r="G160" t="s">
        <v>503</v>
      </c>
      <c r="H160" t="s">
        <v>85</v>
      </c>
      <c r="I160" t="s">
        <v>508</v>
      </c>
    </row>
    <row r="161" spans="1:9" x14ac:dyDescent="0.25">
      <c r="A161">
        <v>34</v>
      </c>
      <c r="B161" t="s">
        <v>500</v>
      </c>
      <c r="C161">
        <v>3450</v>
      </c>
      <c r="D161" t="s">
        <v>509</v>
      </c>
      <c r="E161">
        <v>3450</v>
      </c>
      <c r="F161" t="s">
        <v>510</v>
      </c>
      <c r="G161" t="s">
        <v>503</v>
      </c>
      <c r="H161" t="s">
        <v>86</v>
      </c>
      <c r="I161" t="s">
        <v>511</v>
      </c>
    </row>
    <row r="162" spans="1:9" x14ac:dyDescent="0.25">
      <c r="A162">
        <v>35</v>
      </c>
      <c r="B162" t="s">
        <v>512</v>
      </c>
      <c r="C162">
        <v>3500</v>
      </c>
      <c r="D162" t="s">
        <v>512</v>
      </c>
      <c r="E162">
        <v>3500</v>
      </c>
      <c r="F162" t="s">
        <v>513</v>
      </c>
      <c r="G162" t="s">
        <v>514</v>
      </c>
      <c r="H162" t="s">
        <v>24</v>
      </c>
      <c r="I162" t="s">
        <v>515</v>
      </c>
    </row>
    <row r="163" spans="1:9" x14ac:dyDescent="0.25">
      <c r="A163">
        <v>35</v>
      </c>
      <c r="B163" t="s">
        <v>512</v>
      </c>
      <c r="C163">
        <v>3500</v>
      </c>
      <c r="D163" t="s">
        <v>512</v>
      </c>
      <c r="E163">
        <v>3510</v>
      </c>
      <c r="F163" t="s">
        <v>516</v>
      </c>
      <c r="G163" t="s">
        <v>514</v>
      </c>
      <c r="H163" t="s">
        <v>24</v>
      </c>
      <c r="I163" t="s">
        <v>517</v>
      </c>
    </row>
    <row r="164" spans="1:9" x14ac:dyDescent="0.25">
      <c r="A164">
        <v>35</v>
      </c>
      <c r="B164" t="s">
        <v>512</v>
      </c>
      <c r="C164">
        <v>3500</v>
      </c>
      <c r="D164" t="s">
        <v>512</v>
      </c>
      <c r="E164">
        <v>3511</v>
      </c>
      <c r="F164" t="s">
        <v>518</v>
      </c>
      <c r="G164" t="s">
        <v>514</v>
      </c>
      <c r="H164" t="s">
        <v>24</v>
      </c>
      <c r="I164" t="s">
        <v>519</v>
      </c>
    </row>
    <row r="165" spans="1:9" x14ac:dyDescent="0.25">
      <c r="A165">
        <v>35</v>
      </c>
      <c r="B165" t="s">
        <v>512</v>
      </c>
      <c r="C165">
        <v>3500</v>
      </c>
      <c r="D165" t="s">
        <v>512</v>
      </c>
      <c r="E165">
        <v>3512</v>
      </c>
      <c r="F165" t="s">
        <v>520</v>
      </c>
      <c r="G165" t="s">
        <v>514</v>
      </c>
      <c r="H165" t="s">
        <v>24</v>
      </c>
      <c r="I165" t="s">
        <v>521</v>
      </c>
    </row>
    <row r="166" spans="1:9" x14ac:dyDescent="0.25">
      <c r="A166">
        <v>35</v>
      </c>
      <c r="B166" t="s">
        <v>512</v>
      </c>
      <c r="C166">
        <v>3500</v>
      </c>
      <c r="D166" t="s">
        <v>512</v>
      </c>
      <c r="E166">
        <v>3520</v>
      </c>
      <c r="F166" t="s">
        <v>522</v>
      </c>
      <c r="G166" t="s">
        <v>514</v>
      </c>
      <c r="H166" t="s">
        <v>24</v>
      </c>
      <c r="I166" t="s">
        <v>523</v>
      </c>
    </row>
    <row r="167" spans="1:9" x14ac:dyDescent="0.25">
      <c r="A167">
        <v>35</v>
      </c>
      <c r="B167" t="s">
        <v>512</v>
      </c>
      <c r="C167">
        <v>3500</v>
      </c>
      <c r="D167" t="s">
        <v>512</v>
      </c>
      <c r="E167">
        <v>3522</v>
      </c>
      <c r="F167" t="s">
        <v>524</v>
      </c>
      <c r="G167" t="s">
        <v>514</v>
      </c>
      <c r="H167" t="s">
        <v>24</v>
      </c>
      <c r="I167" t="s">
        <v>525</v>
      </c>
    </row>
    <row r="168" spans="1:9" x14ac:dyDescent="0.25">
      <c r="A168">
        <v>35</v>
      </c>
      <c r="B168" t="s">
        <v>512</v>
      </c>
      <c r="C168">
        <v>3500</v>
      </c>
      <c r="D168" t="s">
        <v>512</v>
      </c>
      <c r="E168">
        <v>3523</v>
      </c>
      <c r="F168" t="s">
        <v>526</v>
      </c>
      <c r="G168" t="s">
        <v>514</v>
      </c>
      <c r="H168" t="s">
        <v>24</v>
      </c>
      <c r="I168" t="s">
        <v>527</v>
      </c>
    </row>
    <row r="169" spans="1:9" x14ac:dyDescent="0.25">
      <c r="A169">
        <v>35</v>
      </c>
      <c r="B169" t="s">
        <v>512</v>
      </c>
      <c r="C169">
        <v>3500</v>
      </c>
      <c r="D169" t="s">
        <v>512</v>
      </c>
      <c r="E169">
        <v>3524</v>
      </c>
      <c r="F169" t="s">
        <v>528</v>
      </c>
      <c r="G169" t="s">
        <v>514</v>
      </c>
      <c r="H169" t="s">
        <v>24</v>
      </c>
      <c r="I169" t="s">
        <v>529</v>
      </c>
    </row>
    <row r="170" spans="1:9" x14ac:dyDescent="0.25">
      <c r="A170">
        <v>35</v>
      </c>
      <c r="B170" t="s">
        <v>512</v>
      </c>
      <c r="C170">
        <v>3500</v>
      </c>
      <c r="D170" t="s">
        <v>512</v>
      </c>
      <c r="E170">
        <v>3525</v>
      </c>
      <c r="F170" t="s">
        <v>530</v>
      </c>
      <c r="G170" t="s">
        <v>514</v>
      </c>
      <c r="H170" t="s">
        <v>24</v>
      </c>
      <c r="I170" t="s">
        <v>531</v>
      </c>
    </row>
    <row r="171" spans="1:9" x14ac:dyDescent="0.25">
      <c r="A171">
        <v>35</v>
      </c>
      <c r="B171" t="s">
        <v>512</v>
      </c>
      <c r="C171">
        <v>3500</v>
      </c>
      <c r="D171" t="s">
        <v>512</v>
      </c>
      <c r="E171">
        <v>3526</v>
      </c>
      <c r="F171" t="s">
        <v>532</v>
      </c>
      <c r="G171" t="s">
        <v>514</v>
      </c>
      <c r="H171" t="s">
        <v>24</v>
      </c>
      <c r="I171" t="s">
        <v>533</v>
      </c>
    </row>
    <row r="172" spans="1:9" x14ac:dyDescent="0.25">
      <c r="A172">
        <v>35</v>
      </c>
      <c r="B172" t="s">
        <v>512</v>
      </c>
      <c r="C172">
        <v>3500</v>
      </c>
      <c r="D172" t="s">
        <v>512</v>
      </c>
      <c r="E172">
        <v>3528</v>
      </c>
      <c r="F172" t="s">
        <v>534</v>
      </c>
      <c r="G172" t="s">
        <v>514</v>
      </c>
      <c r="H172" t="s">
        <v>24</v>
      </c>
      <c r="I172" t="s">
        <v>535</v>
      </c>
    </row>
    <row r="173" spans="1:9" x14ac:dyDescent="0.25">
      <c r="A173">
        <v>35</v>
      </c>
      <c r="B173" t="s">
        <v>512</v>
      </c>
      <c r="C173">
        <v>3500</v>
      </c>
      <c r="D173" t="s">
        <v>512</v>
      </c>
      <c r="E173">
        <v>3540</v>
      </c>
      <c r="F173" t="s">
        <v>536</v>
      </c>
      <c r="G173" t="s">
        <v>514</v>
      </c>
      <c r="H173" t="s">
        <v>24</v>
      </c>
      <c r="I173" t="s">
        <v>537</v>
      </c>
    </row>
    <row r="174" spans="1:9" x14ac:dyDescent="0.25">
      <c r="A174">
        <v>36</v>
      </c>
      <c r="B174" t="s">
        <v>538</v>
      </c>
      <c r="C174">
        <v>3600</v>
      </c>
      <c r="D174" t="s">
        <v>538</v>
      </c>
      <c r="E174">
        <v>3600</v>
      </c>
      <c r="F174" t="s">
        <v>539</v>
      </c>
      <c r="G174" t="s">
        <v>540</v>
      </c>
      <c r="H174" t="s">
        <v>87</v>
      </c>
      <c r="I174" t="s">
        <v>541</v>
      </c>
    </row>
    <row r="175" spans="1:9" x14ac:dyDescent="0.25">
      <c r="A175">
        <v>36</v>
      </c>
      <c r="B175" t="s">
        <v>538</v>
      </c>
      <c r="C175">
        <v>3600</v>
      </c>
      <c r="D175" t="s">
        <v>538</v>
      </c>
      <c r="E175">
        <v>3610</v>
      </c>
      <c r="F175" t="s">
        <v>542</v>
      </c>
      <c r="G175" t="s">
        <v>540</v>
      </c>
      <c r="H175" t="s">
        <v>87</v>
      </c>
      <c r="I175" t="s">
        <v>543</v>
      </c>
    </row>
    <row r="176" spans="1:9" x14ac:dyDescent="0.25">
      <c r="A176">
        <v>36</v>
      </c>
      <c r="B176" t="s">
        <v>538</v>
      </c>
      <c r="C176">
        <v>3600</v>
      </c>
      <c r="D176" t="s">
        <v>538</v>
      </c>
      <c r="E176">
        <v>3611</v>
      </c>
      <c r="F176" t="s">
        <v>544</v>
      </c>
      <c r="G176" t="s">
        <v>540</v>
      </c>
      <c r="H176" t="s">
        <v>87</v>
      </c>
      <c r="I176" t="s">
        <v>545</v>
      </c>
    </row>
    <row r="177" spans="1:9" x14ac:dyDescent="0.25">
      <c r="A177">
        <v>36</v>
      </c>
      <c r="B177" t="s">
        <v>538</v>
      </c>
      <c r="C177">
        <v>3600</v>
      </c>
      <c r="D177" t="s">
        <v>538</v>
      </c>
      <c r="E177">
        <v>3612</v>
      </c>
      <c r="F177" t="s">
        <v>546</v>
      </c>
      <c r="G177" t="s">
        <v>540</v>
      </c>
      <c r="H177" t="s">
        <v>87</v>
      </c>
      <c r="I177" t="s">
        <v>547</v>
      </c>
    </row>
    <row r="178" spans="1:9" x14ac:dyDescent="0.25">
      <c r="A178">
        <v>36</v>
      </c>
      <c r="B178" t="s">
        <v>538</v>
      </c>
      <c r="C178">
        <v>3600</v>
      </c>
      <c r="D178" t="s">
        <v>538</v>
      </c>
      <c r="E178">
        <v>3613</v>
      </c>
      <c r="F178" t="s">
        <v>548</v>
      </c>
      <c r="G178" t="s">
        <v>540</v>
      </c>
      <c r="H178" t="s">
        <v>87</v>
      </c>
      <c r="I178" t="s">
        <v>549</v>
      </c>
    </row>
    <row r="179" spans="1:9" x14ac:dyDescent="0.25">
      <c r="A179">
        <v>36</v>
      </c>
      <c r="B179" t="s">
        <v>538</v>
      </c>
      <c r="C179">
        <v>3600</v>
      </c>
      <c r="D179" t="s">
        <v>538</v>
      </c>
      <c r="E179">
        <v>3614</v>
      </c>
      <c r="F179" t="s">
        <v>550</v>
      </c>
      <c r="G179" t="s">
        <v>540</v>
      </c>
      <c r="H179" t="s">
        <v>87</v>
      </c>
      <c r="I179" t="s">
        <v>551</v>
      </c>
    </row>
    <row r="180" spans="1:9" x14ac:dyDescent="0.25">
      <c r="A180">
        <v>36</v>
      </c>
      <c r="B180" t="s">
        <v>538</v>
      </c>
      <c r="C180">
        <v>3600</v>
      </c>
      <c r="D180" t="s">
        <v>538</v>
      </c>
      <c r="E180">
        <v>3615</v>
      </c>
      <c r="F180" t="s">
        <v>552</v>
      </c>
      <c r="G180" t="s">
        <v>540</v>
      </c>
      <c r="H180" t="s">
        <v>87</v>
      </c>
      <c r="I180" t="s">
        <v>553</v>
      </c>
    </row>
    <row r="181" spans="1:9" x14ac:dyDescent="0.25">
      <c r="A181">
        <v>36</v>
      </c>
      <c r="B181" t="s">
        <v>538</v>
      </c>
      <c r="C181">
        <v>3600</v>
      </c>
      <c r="D181" t="s">
        <v>538</v>
      </c>
      <c r="E181">
        <v>3616</v>
      </c>
      <c r="F181" t="s">
        <v>554</v>
      </c>
      <c r="G181" t="s">
        <v>540</v>
      </c>
      <c r="H181" t="s">
        <v>87</v>
      </c>
      <c r="I181" t="s">
        <v>555</v>
      </c>
    </row>
    <row r="182" spans="1:9" x14ac:dyDescent="0.25">
      <c r="A182">
        <v>36</v>
      </c>
      <c r="B182" t="s">
        <v>538</v>
      </c>
      <c r="C182">
        <v>3600</v>
      </c>
      <c r="D182" t="s">
        <v>538</v>
      </c>
      <c r="E182">
        <v>3617</v>
      </c>
      <c r="F182" t="s">
        <v>556</v>
      </c>
      <c r="G182" t="s">
        <v>540</v>
      </c>
      <c r="H182" t="s">
        <v>87</v>
      </c>
      <c r="I182" t="s">
        <v>557</v>
      </c>
    </row>
    <row r="183" spans="1:9" x14ac:dyDescent="0.25">
      <c r="A183">
        <v>36</v>
      </c>
      <c r="B183" t="s">
        <v>538</v>
      </c>
      <c r="C183">
        <v>3600</v>
      </c>
      <c r="D183" t="s">
        <v>538</v>
      </c>
      <c r="E183">
        <v>3660</v>
      </c>
      <c r="F183" t="s">
        <v>558</v>
      </c>
      <c r="G183" t="s">
        <v>540</v>
      </c>
      <c r="H183" t="s">
        <v>87</v>
      </c>
      <c r="I183" t="s">
        <v>559</v>
      </c>
    </row>
    <row r="184" spans="1:9" x14ac:dyDescent="0.25">
      <c r="A184">
        <v>36</v>
      </c>
      <c r="B184" t="s">
        <v>538</v>
      </c>
      <c r="C184">
        <v>3600</v>
      </c>
      <c r="D184" t="s">
        <v>538</v>
      </c>
      <c r="E184">
        <v>3661</v>
      </c>
      <c r="F184" t="s">
        <v>560</v>
      </c>
      <c r="G184" t="s">
        <v>540</v>
      </c>
      <c r="H184" t="s">
        <v>87</v>
      </c>
      <c r="I184" t="s">
        <v>561</v>
      </c>
    </row>
    <row r="185" spans="1:9" x14ac:dyDescent="0.25">
      <c r="A185">
        <v>36</v>
      </c>
      <c r="B185" t="s">
        <v>538</v>
      </c>
      <c r="C185">
        <v>3600</v>
      </c>
      <c r="D185" t="s">
        <v>538</v>
      </c>
      <c r="E185">
        <v>3662</v>
      </c>
      <c r="F185" t="s">
        <v>562</v>
      </c>
      <c r="G185" t="s">
        <v>540</v>
      </c>
      <c r="H185" t="s">
        <v>87</v>
      </c>
      <c r="I185" t="s">
        <v>563</v>
      </c>
    </row>
    <row r="186" spans="1:9" x14ac:dyDescent="0.25">
      <c r="A186">
        <v>36</v>
      </c>
      <c r="B186" t="s">
        <v>538</v>
      </c>
      <c r="C186">
        <v>3600</v>
      </c>
      <c r="D186" t="s">
        <v>538</v>
      </c>
      <c r="E186">
        <v>3663</v>
      </c>
      <c r="F186" t="s">
        <v>564</v>
      </c>
      <c r="G186" t="s">
        <v>540</v>
      </c>
      <c r="H186" t="s">
        <v>87</v>
      </c>
      <c r="I186" t="s">
        <v>565</v>
      </c>
    </row>
    <row r="187" spans="1:9" x14ac:dyDescent="0.25">
      <c r="A187">
        <v>36</v>
      </c>
      <c r="B187" t="s">
        <v>538</v>
      </c>
      <c r="C187">
        <v>3600</v>
      </c>
      <c r="D187" t="s">
        <v>538</v>
      </c>
      <c r="E187">
        <v>3664</v>
      </c>
      <c r="F187" t="s">
        <v>566</v>
      </c>
      <c r="G187" t="s">
        <v>540</v>
      </c>
      <c r="H187" t="s">
        <v>87</v>
      </c>
      <c r="I187" t="s">
        <v>567</v>
      </c>
    </row>
    <row r="188" spans="1:9" x14ac:dyDescent="0.25">
      <c r="A188">
        <v>36</v>
      </c>
      <c r="B188" t="s">
        <v>538</v>
      </c>
      <c r="C188">
        <v>3600</v>
      </c>
      <c r="D188" t="s">
        <v>538</v>
      </c>
      <c r="E188">
        <v>3665</v>
      </c>
      <c r="F188" t="s">
        <v>568</v>
      </c>
      <c r="G188" t="s">
        <v>540</v>
      </c>
      <c r="H188" t="s">
        <v>87</v>
      </c>
      <c r="I188" t="s">
        <v>569</v>
      </c>
    </row>
    <row r="189" spans="1:9" x14ac:dyDescent="0.25">
      <c r="A189">
        <v>36</v>
      </c>
      <c r="B189" t="s">
        <v>538</v>
      </c>
      <c r="C189">
        <v>3600</v>
      </c>
      <c r="D189" t="s">
        <v>538</v>
      </c>
      <c r="E189">
        <v>3666</v>
      </c>
      <c r="F189" t="s">
        <v>570</v>
      </c>
      <c r="G189" t="s">
        <v>540</v>
      </c>
      <c r="H189" t="s">
        <v>87</v>
      </c>
      <c r="I189" t="s">
        <v>571</v>
      </c>
    </row>
    <row r="190" spans="1:9" x14ac:dyDescent="0.25">
      <c r="A190">
        <v>36</v>
      </c>
      <c r="B190" t="s">
        <v>538</v>
      </c>
      <c r="C190">
        <v>3600</v>
      </c>
      <c r="D190" t="s">
        <v>538</v>
      </c>
      <c r="E190">
        <v>3670</v>
      </c>
      <c r="F190" t="s">
        <v>572</v>
      </c>
      <c r="G190" t="s">
        <v>540</v>
      </c>
      <c r="H190" t="s">
        <v>87</v>
      </c>
      <c r="I190" t="s">
        <v>573</v>
      </c>
    </row>
    <row r="191" spans="1:9" x14ac:dyDescent="0.25">
      <c r="A191">
        <v>36</v>
      </c>
      <c r="B191" t="s">
        <v>538</v>
      </c>
      <c r="C191">
        <v>3600</v>
      </c>
      <c r="D191" t="s">
        <v>538</v>
      </c>
      <c r="E191">
        <v>3671</v>
      </c>
      <c r="F191" t="s">
        <v>574</v>
      </c>
      <c r="G191" t="s">
        <v>540</v>
      </c>
      <c r="H191" t="s">
        <v>87</v>
      </c>
      <c r="I191" t="s">
        <v>575</v>
      </c>
    </row>
    <row r="192" spans="1:9" x14ac:dyDescent="0.25">
      <c r="A192">
        <v>36</v>
      </c>
      <c r="B192" t="s">
        <v>538</v>
      </c>
      <c r="C192">
        <v>3600</v>
      </c>
      <c r="D192" t="s">
        <v>538</v>
      </c>
      <c r="E192">
        <v>3672</v>
      </c>
      <c r="F192" t="s">
        <v>576</v>
      </c>
      <c r="G192" t="s">
        <v>540</v>
      </c>
      <c r="H192" t="s">
        <v>87</v>
      </c>
      <c r="I192" t="s">
        <v>577</v>
      </c>
    </row>
    <row r="193" spans="1:9" x14ac:dyDescent="0.25">
      <c r="A193">
        <v>36</v>
      </c>
      <c r="B193" t="s">
        <v>538</v>
      </c>
      <c r="C193">
        <v>3600</v>
      </c>
      <c r="D193" t="s">
        <v>538</v>
      </c>
      <c r="E193">
        <v>3673</v>
      </c>
      <c r="F193" t="s">
        <v>578</v>
      </c>
      <c r="G193" t="s">
        <v>540</v>
      </c>
      <c r="H193" t="s">
        <v>87</v>
      </c>
      <c r="I193" t="s">
        <v>579</v>
      </c>
    </row>
    <row r="194" spans="1:9" x14ac:dyDescent="0.25">
      <c r="A194">
        <v>36</v>
      </c>
      <c r="B194" t="s">
        <v>538</v>
      </c>
      <c r="C194">
        <v>3600</v>
      </c>
      <c r="D194" t="s">
        <v>538</v>
      </c>
      <c r="E194">
        <v>3674</v>
      </c>
      <c r="F194" t="s">
        <v>580</v>
      </c>
      <c r="G194" t="s">
        <v>540</v>
      </c>
      <c r="H194" t="s">
        <v>87</v>
      </c>
      <c r="I194" t="s">
        <v>581</v>
      </c>
    </row>
    <row r="195" spans="1:9" x14ac:dyDescent="0.25">
      <c r="A195">
        <v>36</v>
      </c>
      <c r="B195" t="s">
        <v>538</v>
      </c>
      <c r="C195">
        <v>3600</v>
      </c>
      <c r="D195" t="s">
        <v>538</v>
      </c>
      <c r="E195">
        <v>3680</v>
      </c>
      <c r="F195" t="s">
        <v>582</v>
      </c>
      <c r="G195" t="s">
        <v>540</v>
      </c>
      <c r="H195" t="s">
        <v>87</v>
      </c>
      <c r="I195" t="s">
        <v>583</v>
      </c>
    </row>
    <row r="196" spans="1:9" x14ac:dyDescent="0.25">
      <c r="A196">
        <v>36</v>
      </c>
      <c r="B196" t="s">
        <v>538</v>
      </c>
      <c r="C196">
        <v>3600</v>
      </c>
      <c r="D196" t="s">
        <v>538</v>
      </c>
      <c r="E196">
        <v>3681</v>
      </c>
      <c r="F196" t="s">
        <v>584</v>
      </c>
      <c r="G196" t="s">
        <v>540</v>
      </c>
      <c r="H196" t="s">
        <v>87</v>
      </c>
      <c r="I196" t="s">
        <v>585</v>
      </c>
    </row>
    <row r="197" spans="1:9" x14ac:dyDescent="0.25">
      <c r="A197">
        <v>36</v>
      </c>
      <c r="B197" t="s">
        <v>538</v>
      </c>
      <c r="C197">
        <v>3600</v>
      </c>
      <c r="D197" t="s">
        <v>538</v>
      </c>
      <c r="E197">
        <v>3682</v>
      </c>
      <c r="F197" t="s">
        <v>586</v>
      </c>
      <c r="G197" t="s">
        <v>540</v>
      </c>
      <c r="H197" t="s">
        <v>87</v>
      </c>
      <c r="I197" t="s">
        <v>587</v>
      </c>
    </row>
    <row r="198" spans="1:9" x14ac:dyDescent="0.25">
      <c r="A198">
        <v>38</v>
      </c>
      <c r="B198" t="s">
        <v>588</v>
      </c>
      <c r="C198">
        <v>3800</v>
      </c>
      <c r="D198" t="s">
        <v>589</v>
      </c>
      <c r="E198">
        <v>3800</v>
      </c>
      <c r="F198" t="s">
        <v>590</v>
      </c>
      <c r="G198" t="s">
        <v>591</v>
      </c>
      <c r="H198" t="s">
        <v>88</v>
      </c>
      <c r="I198" t="s">
        <v>592</v>
      </c>
    </row>
    <row r="199" spans="1:9" x14ac:dyDescent="0.25">
      <c r="A199">
        <v>38</v>
      </c>
      <c r="B199" t="s">
        <v>588</v>
      </c>
      <c r="C199">
        <v>3800</v>
      </c>
      <c r="D199" t="s">
        <v>589</v>
      </c>
      <c r="E199">
        <v>3810</v>
      </c>
      <c r="F199" t="s">
        <v>593</v>
      </c>
      <c r="G199" t="s">
        <v>591</v>
      </c>
      <c r="H199" t="s">
        <v>88</v>
      </c>
      <c r="I199" t="s">
        <v>594</v>
      </c>
    </row>
    <row r="200" spans="1:9" x14ac:dyDescent="0.25">
      <c r="A200">
        <v>38</v>
      </c>
      <c r="B200" t="s">
        <v>588</v>
      </c>
      <c r="C200">
        <v>3800</v>
      </c>
      <c r="D200" t="s">
        <v>589</v>
      </c>
      <c r="E200">
        <v>3811</v>
      </c>
      <c r="F200" t="s">
        <v>595</v>
      </c>
      <c r="G200" t="s">
        <v>591</v>
      </c>
      <c r="H200" t="s">
        <v>88</v>
      </c>
      <c r="I200" t="s">
        <v>596</v>
      </c>
    </row>
    <row r="201" spans="1:9" x14ac:dyDescent="0.25">
      <c r="A201">
        <v>38</v>
      </c>
      <c r="B201" t="s">
        <v>588</v>
      </c>
      <c r="C201">
        <v>3800</v>
      </c>
      <c r="D201" t="s">
        <v>589</v>
      </c>
      <c r="E201">
        <v>3812</v>
      </c>
      <c r="F201" t="s">
        <v>597</v>
      </c>
      <c r="G201" t="s">
        <v>591</v>
      </c>
      <c r="H201" t="s">
        <v>88</v>
      </c>
      <c r="I201" t="s">
        <v>598</v>
      </c>
    </row>
    <row r="202" spans="1:9" x14ac:dyDescent="0.25">
      <c r="A202">
        <v>38</v>
      </c>
      <c r="B202" t="s">
        <v>588</v>
      </c>
      <c r="C202">
        <v>3800</v>
      </c>
      <c r="D202" t="s">
        <v>589</v>
      </c>
      <c r="E202">
        <v>3820</v>
      </c>
      <c r="F202" t="s">
        <v>599</v>
      </c>
      <c r="G202" t="s">
        <v>591</v>
      </c>
      <c r="H202" t="s">
        <v>88</v>
      </c>
      <c r="I202" t="s">
        <v>600</v>
      </c>
    </row>
    <row r="203" spans="1:9" x14ac:dyDescent="0.25">
      <c r="A203">
        <v>38</v>
      </c>
      <c r="B203" t="s">
        <v>588</v>
      </c>
      <c r="C203">
        <v>3800</v>
      </c>
      <c r="D203" t="s">
        <v>589</v>
      </c>
      <c r="E203">
        <v>3821</v>
      </c>
      <c r="F203" t="s">
        <v>601</v>
      </c>
      <c r="G203" t="s">
        <v>591</v>
      </c>
      <c r="H203" t="s">
        <v>88</v>
      </c>
      <c r="I203" t="s">
        <v>602</v>
      </c>
    </row>
    <row r="204" spans="1:9" x14ac:dyDescent="0.25">
      <c r="A204">
        <v>38</v>
      </c>
      <c r="B204" t="s">
        <v>588</v>
      </c>
      <c r="C204">
        <v>3800</v>
      </c>
      <c r="D204" t="s">
        <v>589</v>
      </c>
      <c r="E204">
        <v>3830</v>
      </c>
      <c r="F204" t="s">
        <v>603</v>
      </c>
      <c r="G204" t="s">
        <v>591</v>
      </c>
      <c r="H204" t="s">
        <v>88</v>
      </c>
      <c r="I204" t="s">
        <v>604</v>
      </c>
    </row>
    <row r="205" spans="1:9" x14ac:dyDescent="0.25">
      <c r="A205">
        <v>45</v>
      </c>
      <c r="B205" t="s">
        <v>605</v>
      </c>
      <c r="C205">
        <v>4500</v>
      </c>
      <c r="D205" t="s">
        <v>605</v>
      </c>
      <c r="E205">
        <v>4501</v>
      </c>
      <c r="F205" t="s">
        <v>606</v>
      </c>
      <c r="G205" t="s">
        <v>607</v>
      </c>
      <c r="H205" t="s">
        <v>608</v>
      </c>
      <c r="I205" t="s">
        <v>609</v>
      </c>
    </row>
    <row r="206" spans="1:9" x14ac:dyDescent="0.25">
      <c r="A206">
        <v>45</v>
      </c>
      <c r="B206" t="s">
        <v>605</v>
      </c>
      <c r="C206">
        <v>4500</v>
      </c>
      <c r="D206" t="s">
        <v>605</v>
      </c>
      <c r="E206">
        <v>4502</v>
      </c>
      <c r="F206" t="s">
        <v>610</v>
      </c>
      <c r="G206" t="s">
        <v>607</v>
      </c>
      <c r="H206" t="s">
        <v>608</v>
      </c>
      <c r="I206" t="s">
        <v>611</v>
      </c>
    </row>
    <row r="207" spans="1:9" x14ac:dyDescent="0.25">
      <c r="A207">
        <v>45</v>
      </c>
      <c r="B207" t="s">
        <v>605</v>
      </c>
      <c r="C207">
        <v>4500</v>
      </c>
      <c r="D207" t="s">
        <v>605</v>
      </c>
      <c r="E207">
        <v>4503</v>
      </c>
      <c r="F207" t="s">
        <v>612</v>
      </c>
      <c r="G207" t="s">
        <v>607</v>
      </c>
      <c r="H207" t="s">
        <v>608</v>
      </c>
      <c r="I207" t="s">
        <v>613</v>
      </c>
    </row>
    <row r="208" spans="1:9" x14ac:dyDescent="0.25">
      <c r="A208">
        <v>45</v>
      </c>
      <c r="B208" t="s">
        <v>605</v>
      </c>
      <c r="C208">
        <v>4500</v>
      </c>
      <c r="D208" t="s">
        <v>605</v>
      </c>
      <c r="E208">
        <v>4505</v>
      </c>
      <c r="F208" t="s">
        <v>614</v>
      </c>
      <c r="G208" t="s">
        <v>607</v>
      </c>
      <c r="H208" t="s">
        <v>608</v>
      </c>
      <c r="I208" t="s">
        <v>615</v>
      </c>
    </row>
    <row r="209" spans="1:9" x14ac:dyDescent="0.25">
      <c r="A209">
        <v>45</v>
      </c>
      <c r="B209" t="s">
        <v>605</v>
      </c>
      <c r="C209">
        <v>4500</v>
      </c>
      <c r="D209" t="s">
        <v>605</v>
      </c>
      <c r="E209">
        <v>4506</v>
      </c>
      <c r="F209" t="s">
        <v>616</v>
      </c>
      <c r="G209" t="s">
        <v>607</v>
      </c>
      <c r="H209" t="s">
        <v>608</v>
      </c>
      <c r="I209" t="s">
        <v>617</v>
      </c>
    </row>
    <row r="210" spans="1:9" x14ac:dyDescent="0.25">
      <c r="A210">
        <v>60</v>
      </c>
      <c r="B210" t="s">
        <v>618</v>
      </c>
      <c r="C210">
        <v>6000</v>
      </c>
      <c r="D210" t="s">
        <v>618</v>
      </c>
      <c r="E210">
        <v>6000</v>
      </c>
      <c r="F210" t="s">
        <v>619</v>
      </c>
      <c r="G210" t="s">
        <v>620</v>
      </c>
      <c r="H210" t="s">
        <v>621</v>
      </c>
      <c r="I210" t="s">
        <v>622</v>
      </c>
    </row>
    <row r="211" spans="1:9" x14ac:dyDescent="0.25">
      <c r="A211">
        <v>60</v>
      </c>
      <c r="B211" t="s">
        <v>618</v>
      </c>
      <c r="C211">
        <v>6000</v>
      </c>
      <c r="D211" t="s">
        <v>618</v>
      </c>
      <c r="E211">
        <v>6001</v>
      </c>
      <c r="F211" t="s">
        <v>623</v>
      </c>
      <c r="G211" t="s">
        <v>620</v>
      </c>
      <c r="H211" t="s">
        <v>621</v>
      </c>
      <c r="I211" t="s">
        <v>624</v>
      </c>
    </row>
    <row r="212" spans="1:9" x14ac:dyDescent="0.25">
      <c r="A212">
        <v>60</v>
      </c>
      <c r="B212" t="s">
        <v>618</v>
      </c>
      <c r="C212">
        <v>6000</v>
      </c>
      <c r="D212" t="s">
        <v>618</v>
      </c>
      <c r="E212">
        <v>6002</v>
      </c>
      <c r="F212" t="s">
        <v>625</v>
      </c>
      <c r="G212" t="s">
        <v>620</v>
      </c>
      <c r="H212" t="s">
        <v>621</v>
      </c>
      <c r="I212" t="s">
        <v>626</v>
      </c>
    </row>
    <row r="213" spans="1:9" x14ac:dyDescent="0.25">
      <c r="A213">
        <v>60</v>
      </c>
      <c r="B213" t="s">
        <v>618</v>
      </c>
      <c r="C213">
        <v>6000</v>
      </c>
      <c r="D213" t="s">
        <v>618</v>
      </c>
      <c r="E213">
        <v>6003</v>
      </c>
      <c r="F213" t="s">
        <v>627</v>
      </c>
      <c r="G213" t="s">
        <v>620</v>
      </c>
      <c r="H213" t="s">
        <v>621</v>
      </c>
      <c r="I213" t="s">
        <v>628</v>
      </c>
    </row>
    <row r="214" spans="1:9" x14ac:dyDescent="0.25">
      <c r="A214">
        <v>60</v>
      </c>
      <c r="B214" t="s">
        <v>618</v>
      </c>
      <c r="C214">
        <v>6000</v>
      </c>
      <c r="D214" t="s">
        <v>618</v>
      </c>
      <c r="E214">
        <v>6004</v>
      </c>
      <c r="F214" t="s">
        <v>629</v>
      </c>
      <c r="G214" t="s">
        <v>620</v>
      </c>
      <c r="H214" t="s">
        <v>621</v>
      </c>
      <c r="I214" t="s">
        <v>630</v>
      </c>
    </row>
    <row r="215" spans="1:9" x14ac:dyDescent="0.25">
      <c r="A215">
        <v>60</v>
      </c>
      <c r="B215" t="s">
        <v>618</v>
      </c>
      <c r="C215">
        <v>6000</v>
      </c>
      <c r="D215" t="s">
        <v>618</v>
      </c>
      <c r="E215">
        <v>6010</v>
      </c>
      <c r="F215" t="s">
        <v>631</v>
      </c>
      <c r="G215" t="s">
        <v>620</v>
      </c>
      <c r="H215" t="s">
        <v>621</v>
      </c>
      <c r="I215" t="s">
        <v>632</v>
      </c>
    </row>
    <row r="216" spans="1:9" x14ac:dyDescent="0.25">
      <c r="A216">
        <v>60</v>
      </c>
      <c r="B216" t="s">
        <v>618</v>
      </c>
      <c r="C216">
        <v>6000</v>
      </c>
      <c r="D216" t="s">
        <v>618</v>
      </c>
      <c r="E216">
        <v>6011</v>
      </c>
      <c r="F216" t="s">
        <v>633</v>
      </c>
      <c r="G216" t="s">
        <v>620</v>
      </c>
      <c r="H216" t="s">
        <v>621</v>
      </c>
      <c r="I216" t="s">
        <v>634</v>
      </c>
    </row>
    <row r="217" spans="1:9" x14ac:dyDescent="0.25">
      <c r="A217">
        <v>60</v>
      </c>
      <c r="B217" t="s">
        <v>618</v>
      </c>
      <c r="C217">
        <v>6000</v>
      </c>
      <c r="D217" t="s">
        <v>618</v>
      </c>
      <c r="E217">
        <v>6012</v>
      </c>
      <c r="F217" t="s">
        <v>635</v>
      </c>
      <c r="G217" t="s">
        <v>620</v>
      </c>
      <c r="H217" t="s">
        <v>621</v>
      </c>
      <c r="I217" t="s">
        <v>636</v>
      </c>
    </row>
    <row r="218" spans="1:9" x14ac:dyDescent="0.25">
      <c r="A218">
        <v>60</v>
      </c>
      <c r="B218" t="s">
        <v>618</v>
      </c>
      <c r="C218">
        <v>6000</v>
      </c>
      <c r="D218" t="s">
        <v>618</v>
      </c>
      <c r="E218">
        <v>6013</v>
      </c>
      <c r="F218" t="s">
        <v>637</v>
      </c>
      <c r="G218" t="s">
        <v>620</v>
      </c>
      <c r="H218" t="s">
        <v>621</v>
      </c>
      <c r="I218" t="s">
        <v>638</v>
      </c>
    </row>
    <row r="219" spans="1:9" x14ac:dyDescent="0.25">
      <c r="A219">
        <v>60</v>
      </c>
      <c r="B219" t="s">
        <v>618</v>
      </c>
      <c r="C219">
        <v>6000</v>
      </c>
      <c r="D219" t="s">
        <v>618</v>
      </c>
      <c r="E219">
        <v>6014</v>
      </c>
      <c r="F219" t="s">
        <v>639</v>
      </c>
      <c r="G219" t="s">
        <v>620</v>
      </c>
      <c r="H219" t="s">
        <v>621</v>
      </c>
      <c r="I219" t="s">
        <v>640</v>
      </c>
    </row>
    <row r="220" spans="1:9" x14ac:dyDescent="0.25">
      <c r="A220">
        <v>60</v>
      </c>
      <c r="B220" t="s">
        <v>618</v>
      </c>
      <c r="C220">
        <v>6000</v>
      </c>
      <c r="D220" t="s">
        <v>618</v>
      </c>
      <c r="E220">
        <v>6016</v>
      </c>
      <c r="F220" t="s">
        <v>641</v>
      </c>
      <c r="G220" t="s">
        <v>620</v>
      </c>
      <c r="H220" t="s">
        <v>621</v>
      </c>
      <c r="I220" t="s">
        <v>642</v>
      </c>
    </row>
    <row r="221" spans="1:9" x14ac:dyDescent="0.25">
      <c r="A221">
        <v>60</v>
      </c>
      <c r="B221" t="s">
        <v>618</v>
      </c>
      <c r="C221">
        <v>6000</v>
      </c>
      <c r="D221" t="s">
        <v>618</v>
      </c>
      <c r="E221">
        <v>6017</v>
      </c>
      <c r="F221" t="s">
        <v>643</v>
      </c>
      <c r="G221" t="s">
        <v>620</v>
      </c>
      <c r="H221" t="s">
        <v>621</v>
      </c>
      <c r="I221" t="s">
        <v>644</v>
      </c>
    </row>
    <row r="222" spans="1:9" x14ac:dyDescent="0.25">
      <c r="A222">
        <v>60</v>
      </c>
      <c r="B222" t="s">
        <v>618</v>
      </c>
      <c r="C222">
        <v>6000</v>
      </c>
      <c r="D222" t="s">
        <v>618</v>
      </c>
      <c r="E222">
        <v>6018</v>
      </c>
      <c r="F222" t="s">
        <v>645</v>
      </c>
      <c r="G222" t="s">
        <v>620</v>
      </c>
      <c r="H222" t="s">
        <v>621</v>
      </c>
      <c r="I222" t="s">
        <v>646</v>
      </c>
    </row>
    <row r="223" spans="1:9" x14ac:dyDescent="0.25">
      <c r="A223">
        <v>60</v>
      </c>
      <c r="B223" t="s">
        <v>618</v>
      </c>
      <c r="C223">
        <v>6000</v>
      </c>
      <c r="D223" t="s">
        <v>618</v>
      </c>
      <c r="E223">
        <v>6020</v>
      </c>
      <c r="F223" t="s">
        <v>647</v>
      </c>
      <c r="G223" t="s">
        <v>620</v>
      </c>
      <c r="H223" t="s">
        <v>621</v>
      </c>
      <c r="I223" t="s">
        <v>648</v>
      </c>
    </row>
    <row r="224" spans="1:9" x14ac:dyDescent="0.25">
      <c r="A224">
        <v>60</v>
      </c>
      <c r="B224" t="s">
        <v>618</v>
      </c>
      <c r="C224">
        <v>6000</v>
      </c>
      <c r="D224" t="s">
        <v>618</v>
      </c>
      <c r="E224">
        <v>6022</v>
      </c>
      <c r="F224" t="s">
        <v>649</v>
      </c>
      <c r="G224" t="s">
        <v>620</v>
      </c>
      <c r="H224" t="s">
        <v>621</v>
      </c>
      <c r="I224" t="s">
        <v>650</v>
      </c>
    </row>
    <row r="225" spans="1:9" x14ac:dyDescent="0.25">
      <c r="A225">
        <v>60</v>
      </c>
      <c r="B225" t="s">
        <v>618</v>
      </c>
      <c r="C225">
        <v>6000</v>
      </c>
      <c r="D225" t="s">
        <v>618</v>
      </c>
      <c r="E225">
        <v>6023</v>
      </c>
      <c r="F225" t="s">
        <v>651</v>
      </c>
      <c r="G225" t="s">
        <v>620</v>
      </c>
      <c r="H225" t="s">
        <v>621</v>
      </c>
      <c r="I225" t="s">
        <v>652</v>
      </c>
    </row>
    <row r="226" spans="1:9" x14ac:dyDescent="0.25">
      <c r="A226">
        <v>60</v>
      </c>
      <c r="B226" t="s">
        <v>618</v>
      </c>
      <c r="C226">
        <v>6000</v>
      </c>
      <c r="D226" t="s">
        <v>618</v>
      </c>
      <c r="E226">
        <v>6024</v>
      </c>
      <c r="F226" t="s">
        <v>653</v>
      </c>
      <c r="G226" t="s">
        <v>620</v>
      </c>
      <c r="H226" t="s">
        <v>621</v>
      </c>
      <c r="I226" t="s">
        <v>654</v>
      </c>
    </row>
    <row r="227" spans="1:9" x14ac:dyDescent="0.25">
      <c r="A227">
        <v>60</v>
      </c>
      <c r="B227" t="s">
        <v>618</v>
      </c>
      <c r="C227">
        <v>6000</v>
      </c>
      <c r="D227" t="s">
        <v>618</v>
      </c>
      <c r="E227">
        <v>6025</v>
      </c>
      <c r="F227" t="s">
        <v>655</v>
      </c>
      <c r="G227" t="s">
        <v>620</v>
      </c>
      <c r="H227" t="s">
        <v>621</v>
      </c>
      <c r="I227" t="s">
        <v>656</v>
      </c>
    </row>
    <row r="228" spans="1:9" x14ac:dyDescent="0.25">
      <c r="A228">
        <v>60</v>
      </c>
      <c r="B228" t="s">
        <v>618</v>
      </c>
      <c r="C228">
        <v>6000</v>
      </c>
      <c r="D228" t="s">
        <v>618</v>
      </c>
      <c r="E228">
        <v>6026</v>
      </c>
      <c r="F228" t="s">
        <v>657</v>
      </c>
      <c r="G228" t="s">
        <v>620</v>
      </c>
      <c r="H228" t="s">
        <v>621</v>
      </c>
      <c r="I228" t="s">
        <v>658</v>
      </c>
    </row>
    <row r="229" spans="1:9" x14ac:dyDescent="0.25">
      <c r="A229">
        <v>60</v>
      </c>
      <c r="B229" t="s">
        <v>618</v>
      </c>
      <c r="C229">
        <v>6000</v>
      </c>
      <c r="D229" t="s">
        <v>618</v>
      </c>
      <c r="E229">
        <v>6027</v>
      </c>
      <c r="F229" t="s">
        <v>659</v>
      </c>
      <c r="G229" t="s">
        <v>620</v>
      </c>
      <c r="H229" t="s">
        <v>621</v>
      </c>
      <c r="I229" t="s">
        <v>660</v>
      </c>
    </row>
    <row r="230" spans="1:9" x14ac:dyDescent="0.25">
      <c r="A230">
        <v>62</v>
      </c>
      <c r="B230" t="s">
        <v>661</v>
      </c>
      <c r="C230">
        <v>6200</v>
      </c>
      <c r="D230" t="s">
        <v>661</v>
      </c>
      <c r="E230">
        <v>6200</v>
      </c>
      <c r="F230" t="s">
        <v>662</v>
      </c>
      <c r="G230" t="s">
        <v>663</v>
      </c>
      <c r="H230" t="s">
        <v>664</v>
      </c>
      <c r="I230" t="s">
        <v>665</v>
      </c>
    </row>
    <row r="231" spans="1:9" x14ac:dyDescent="0.25">
      <c r="A231">
        <v>62</v>
      </c>
      <c r="B231" t="s">
        <v>661</v>
      </c>
      <c r="C231">
        <v>6200</v>
      </c>
      <c r="D231" t="s">
        <v>661</v>
      </c>
      <c r="E231">
        <v>6201</v>
      </c>
      <c r="F231" t="s">
        <v>666</v>
      </c>
      <c r="G231" t="s">
        <v>663</v>
      </c>
      <c r="H231" t="s">
        <v>664</v>
      </c>
      <c r="I231" t="s">
        <v>667</v>
      </c>
    </row>
    <row r="232" spans="1:9" x14ac:dyDescent="0.25">
      <c r="A232">
        <v>62</v>
      </c>
      <c r="B232" t="s">
        <v>661</v>
      </c>
      <c r="C232">
        <v>6200</v>
      </c>
      <c r="D232" t="s">
        <v>661</v>
      </c>
      <c r="E232">
        <v>6202</v>
      </c>
      <c r="F232" t="s">
        <v>668</v>
      </c>
      <c r="G232" t="s">
        <v>663</v>
      </c>
      <c r="H232" t="s">
        <v>664</v>
      </c>
      <c r="I232" t="s">
        <v>669</v>
      </c>
    </row>
    <row r="233" spans="1:9" x14ac:dyDescent="0.25">
      <c r="A233">
        <v>64</v>
      </c>
      <c r="B233" t="s">
        <v>670</v>
      </c>
      <c r="C233">
        <v>6400</v>
      </c>
      <c r="D233" t="s">
        <v>670</v>
      </c>
      <c r="E233">
        <v>6400</v>
      </c>
      <c r="F233" t="s">
        <v>671</v>
      </c>
      <c r="G233" t="s">
        <v>672</v>
      </c>
      <c r="H233" t="s">
        <v>673</v>
      </c>
      <c r="I233" t="s">
        <v>674</v>
      </c>
    </row>
    <row r="234" spans="1:9" x14ac:dyDescent="0.25">
      <c r="A234">
        <v>64</v>
      </c>
      <c r="B234" t="s">
        <v>670</v>
      </c>
      <c r="C234">
        <v>6400</v>
      </c>
      <c r="D234" t="s">
        <v>670</v>
      </c>
      <c r="E234">
        <v>6414</v>
      </c>
      <c r="F234" t="s">
        <v>675</v>
      </c>
      <c r="G234" t="s">
        <v>672</v>
      </c>
      <c r="H234" t="s">
        <v>673</v>
      </c>
      <c r="I234" t="s">
        <v>676</v>
      </c>
    </row>
    <row r="235" spans="1:9" x14ac:dyDescent="0.25">
      <c r="A235">
        <v>64</v>
      </c>
      <c r="B235" t="s">
        <v>670</v>
      </c>
      <c r="C235">
        <v>6400</v>
      </c>
      <c r="D235" t="s">
        <v>670</v>
      </c>
      <c r="E235">
        <v>6415</v>
      </c>
      <c r="F235" t="s">
        <v>677</v>
      </c>
      <c r="G235" t="s">
        <v>672</v>
      </c>
      <c r="H235" t="s">
        <v>673</v>
      </c>
      <c r="I235" t="s">
        <v>678</v>
      </c>
    </row>
    <row r="236" spans="1:9" x14ac:dyDescent="0.25">
      <c r="A236">
        <v>64</v>
      </c>
      <c r="B236" t="s">
        <v>670</v>
      </c>
      <c r="C236">
        <v>6400</v>
      </c>
      <c r="D236" t="s">
        <v>670</v>
      </c>
      <c r="E236">
        <v>6416</v>
      </c>
      <c r="F236" t="s">
        <v>679</v>
      </c>
      <c r="G236" t="s">
        <v>672</v>
      </c>
      <c r="H236" t="s">
        <v>673</v>
      </c>
      <c r="I236" t="s">
        <v>680</v>
      </c>
    </row>
    <row r="237" spans="1:9" x14ac:dyDescent="0.25">
      <c r="A237">
        <v>64</v>
      </c>
      <c r="B237" t="s">
        <v>670</v>
      </c>
      <c r="C237">
        <v>6400</v>
      </c>
      <c r="D237" t="s">
        <v>670</v>
      </c>
      <c r="E237">
        <v>6417</v>
      </c>
      <c r="F237" t="s">
        <v>681</v>
      </c>
      <c r="G237" t="s">
        <v>672</v>
      </c>
      <c r="H237" t="s">
        <v>673</v>
      </c>
      <c r="I237" t="s">
        <v>682</v>
      </c>
    </row>
    <row r="238" spans="1:9" x14ac:dyDescent="0.25">
      <c r="A238">
        <v>64</v>
      </c>
      <c r="B238" t="s">
        <v>670</v>
      </c>
      <c r="C238">
        <v>6400</v>
      </c>
      <c r="D238" t="s">
        <v>670</v>
      </c>
      <c r="E238">
        <v>6418</v>
      </c>
      <c r="F238" t="s">
        <v>683</v>
      </c>
      <c r="G238" t="s">
        <v>672</v>
      </c>
      <c r="H238" t="s">
        <v>673</v>
      </c>
      <c r="I238" t="s">
        <v>684</v>
      </c>
    </row>
    <row r="239" spans="1:9" x14ac:dyDescent="0.25">
      <c r="A239">
        <v>64</v>
      </c>
      <c r="B239" t="s">
        <v>670</v>
      </c>
      <c r="C239">
        <v>6400</v>
      </c>
      <c r="D239" t="s">
        <v>670</v>
      </c>
      <c r="E239">
        <v>6419</v>
      </c>
      <c r="F239" t="s">
        <v>685</v>
      </c>
      <c r="G239" t="s">
        <v>672</v>
      </c>
      <c r="H239" t="s">
        <v>673</v>
      </c>
      <c r="I239" t="s">
        <v>686</v>
      </c>
    </row>
    <row r="240" spans="1:9" x14ac:dyDescent="0.25">
      <c r="A240">
        <v>65</v>
      </c>
      <c r="B240" t="s">
        <v>687</v>
      </c>
      <c r="C240">
        <v>6500</v>
      </c>
      <c r="D240" t="s">
        <v>687</v>
      </c>
      <c r="E240">
        <v>6501</v>
      </c>
      <c r="F240" t="s">
        <v>688</v>
      </c>
      <c r="G240" t="s">
        <v>689</v>
      </c>
      <c r="H240" t="s">
        <v>690</v>
      </c>
      <c r="I240" t="s">
        <v>691</v>
      </c>
    </row>
    <row r="241" spans="1:9" x14ac:dyDescent="0.25">
      <c r="A241">
        <v>65</v>
      </c>
      <c r="B241" t="s">
        <v>687</v>
      </c>
      <c r="C241">
        <v>6500</v>
      </c>
      <c r="D241" t="s">
        <v>687</v>
      </c>
      <c r="E241">
        <v>6502</v>
      </c>
      <c r="F241" t="s">
        <v>692</v>
      </c>
      <c r="G241" t="s">
        <v>689</v>
      </c>
      <c r="H241" t="s">
        <v>690</v>
      </c>
      <c r="I241" t="s">
        <v>693</v>
      </c>
    </row>
    <row r="242" spans="1:9" x14ac:dyDescent="0.25">
      <c r="A242">
        <v>65</v>
      </c>
      <c r="B242" t="s">
        <v>687</v>
      </c>
      <c r="C242">
        <v>6500</v>
      </c>
      <c r="D242" t="s">
        <v>687</v>
      </c>
      <c r="E242">
        <v>6503</v>
      </c>
      <c r="F242" t="s">
        <v>694</v>
      </c>
      <c r="G242" t="s">
        <v>689</v>
      </c>
      <c r="H242" t="s">
        <v>690</v>
      </c>
      <c r="I242" t="s">
        <v>695</v>
      </c>
    </row>
    <row r="243" spans="1:9" x14ac:dyDescent="0.25">
      <c r="A243">
        <v>65</v>
      </c>
      <c r="B243" t="s">
        <v>687</v>
      </c>
      <c r="C243">
        <v>6500</v>
      </c>
      <c r="D243" t="s">
        <v>687</v>
      </c>
      <c r="E243">
        <v>6504</v>
      </c>
      <c r="F243" t="s">
        <v>696</v>
      </c>
      <c r="G243" t="s">
        <v>689</v>
      </c>
      <c r="H243" t="s">
        <v>690</v>
      </c>
      <c r="I243" t="s">
        <v>697</v>
      </c>
    </row>
    <row r="244" spans="1:9" x14ac:dyDescent="0.25">
      <c r="A244">
        <v>70</v>
      </c>
      <c r="B244" t="s">
        <v>698</v>
      </c>
      <c r="C244">
        <v>7000</v>
      </c>
      <c r="D244" t="s">
        <v>698</v>
      </c>
      <c r="E244">
        <v>7000</v>
      </c>
      <c r="F244" t="s">
        <v>699</v>
      </c>
      <c r="G244" t="s">
        <v>700</v>
      </c>
      <c r="H244" t="s">
        <v>701</v>
      </c>
      <c r="I244" t="s">
        <v>702</v>
      </c>
    </row>
    <row r="245" spans="1:9" x14ac:dyDescent="0.25">
      <c r="A245">
        <v>70</v>
      </c>
      <c r="B245" t="s">
        <v>698</v>
      </c>
      <c r="C245">
        <v>7000</v>
      </c>
      <c r="D245" t="s">
        <v>698</v>
      </c>
      <c r="E245">
        <v>7010</v>
      </c>
      <c r="F245" t="s">
        <v>703</v>
      </c>
      <c r="G245" t="s">
        <v>700</v>
      </c>
      <c r="H245" t="s">
        <v>701</v>
      </c>
      <c r="I245" t="s">
        <v>704</v>
      </c>
    </row>
    <row r="246" spans="1:9" x14ac:dyDescent="0.25">
      <c r="A246">
        <v>70</v>
      </c>
      <c r="B246" t="s">
        <v>698</v>
      </c>
      <c r="C246">
        <v>7000</v>
      </c>
      <c r="D246" t="s">
        <v>698</v>
      </c>
      <c r="E246">
        <v>7020</v>
      </c>
      <c r="F246" t="s">
        <v>705</v>
      </c>
      <c r="G246" t="s">
        <v>700</v>
      </c>
      <c r="H246" t="s">
        <v>701</v>
      </c>
      <c r="I246" t="s">
        <v>706</v>
      </c>
    </row>
    <row r="247" spans="1:9" x14ac:dyDescent="0.25">
      <c r="A247">
        <v>10</v>
      </c>
      <c r="B247" t="s">
        <v>90</v>
      </c>
      <c r="C247">
        <v>1000</v>
      </c>
      <c r="D247" t="s">
        <v>91</v>
      </c>
      <c r="G247" t="s">
        <v>93</v>
      </c>
      <c r="H247" t="s">
        <v>94</v>
      </c>
      <c r="I247" t="s">
        <v>707</v>
      </c>
    </row>
    <row r="248" spans="1:9" x14ac:dyDescent="0.25">
      <c r="A248">
        <v>12</v>
      </c>
      <c r="B248" t="s">
        <v>104</v>
      </c>
      <c r="C248">
        <v>1200</v>
      </c>
      <c r="D248" t="s">
        <v>105</v>
      </c>
      <c r="G248" t="s">
        <v>107</v>
      </c>
      <c r="H248" t="s">
        <v>108</v>
      </c>
      <c r="I248" t="s">
        <v>707</v>
      </c>
    </row>
    <row r="249" spans="1:9" x14ac:dyDescent="0.25">
      <c r="A249">
        <v>12</v>
      </c>
      <c r="B249" t="s">
        <v>104</v>
      </c>
      <c r="C249">
        <v>1218</v>
      </c>
      <c r="D249" t="s">
        <v>134</v>
      </c>
      <c r="G249" t="s">
        <v>107</v>
      </c>
      <c r="H249" t="s">
        <v>136</v>
      </c>
      <c r="I249" t="s">
        <v>707</v>
      </c>
    </row>
    <row r="250" spans="1:9" x14ac:dyDescent="0.25">
      <c r="A250">
        <v>12</v>
      </c>
      <c r="B250" t="s">
        <v>104</v>
      </c>
      <c r="C250">
        <v>1220</v>
      </c>
      <c r="D250" t="s">
        <v>138</v>
      </c>
      <c r="G250" t="s">
        <v>107</v>
      </c>
      <c r="H250" t="s">
        <v>140</v>
      </c>
      <c r="I250" t="s">
        <v>707</v>
      </c>
    </row>
    <row r="251" spans="1:9" x14ac:dyDescent="0.25">
      <c r="A251">
        <v>12</v>
      </c>
      <c r="B251" t="s">
        <v>104</v>
      </c>
      <c r="C251">
        <v>1222</v>
      </c>
      <c r="D251" t="s">
        <v>144</v>
      </c>
      <c r="G251" t="s">
        <v>107</v>
      </c>
      <c r="H251" t="s">
        <v>145</v>
      </c>
      <c r="I251" t="s">
        <v>707</v>
      </c>
    </row>
    <row r="252" spans="1:9" x14ac:dyDescent="0.25">
      <c r="A252">
        <v>12</v>
      </c>
      <c r="B252" t="s">
        <v>104</v>
      </c>
      <c r="C252">
        <v>1223</v>
      </c>
      <c r="D252" t="s">
        <v>146</v>
      </c>
      <c r="G252" t="s">
        <v>107</v>
      </c>
      <c r="H252" t="s">
        <v>148</v>
      </c>
      <c r="I252" t="s">
        <v>707</v>
      </c>
    </row>
    <row r="253" spans="1:9" x14ac:dyDescent="0.25">
      <c r="A253">
        <v>12</v>
      </c>
      <c r="B253" t="s">
        <v>104</v>
      </c>
      <c r="C253">
        <v>1250</v>
      </c>
      <c r="D253" t="s">
        <v>154</v>
      </c>
      <c r="G253" t="s">
        <v>107</v>
      </c>
      <c r="H253" t="s">
        <v>156</v>
      </c>
      <c r="I253" t="s">
        <v>707</v>
      </c>
    </row>
    <row r="254" spans="1:9" x14ac:dyDescent="0.25">
      <c r="A254">
        <v>12</v>
      </c>
      <c r="B254" t="s">
        <v>104</v>
      </c>
      <c r="C254">
        <v>1260</v>
      </c>
      <c r="D254" t="s">
        <v>158</v>
      </c>
      <c r="G254" t="s">
        <v>107</v>
      </c>
      <c r="H254" t="s">
        <v>160</v>
      </c>
      <c r="I254" t="s">
        <v>707</v>
      </c>
    </row>
    <row r="255" spans="1:9" x14ac:dyDescent="0.25">
      <c r="A255">
        <v>12</v>
      </c>
      <c r="B255" t="s">
        <v>104</v>
      </c>
      <c r="C255">
        <v>1270</v>
      </c>
      <c r="D255" t="s">
        <v>162</v>
      </c>
      <c r="G255" t="s">
        <v>107</v>
      </c>
      <c r="H255" t="s">
        <v>164</v>
      </c>
      <c r="I255" t="s">
        <v>707</v>
      </c>
    </row>
    <row r="256" spans="1:9" x14ac:dyDescent="0.25">
      <c r="A256">
        <v>17</v>
      </c>
      <c r="B256" t="s">
        <v>166</v>
      </c>
      <c r="C256">
        <v>1700</v>
      </c>
      <c r="D256" t="s">
        <v>166</v>
      </c>
      <c r="G256" t="s">
        <v>168</v>
      </c>
      <c r="H256" t="s">
        <v>169</v>
      </c>
      <c r="I256" t="s">
        <v>707</v>
      </c>
    </row>
    <row r="257" spans="1:9" x14ac:dyDescent="0.25">
      <c r="A257">
        <v>18</v>
      </c>
      <c r="B257" t="s">
        <v>171</v>
      </c>
      <c r="C257">
        <v>1800</v>
      </c>
      <c r="D257" t="s">
        <v>171</v>
      </c>
      <c r="G257" t="s">
        <v>173</v>
      </c>
      <c r="H257" t="s">
        <v>174</v>
      </c>
      <c r="I257" t="s">
        <v>707</v>
      </c>
    </row>
    <row r="258" spans="1:9" x14ac:dyDescent="0.25">
      <c r="A258">
        <v>19</v>
      </c>
      <c r="B258" t="s">
        <v>176</v>
      </c>
      <c r="C258">
        <v>1900</v>
      </c>
      <c r="D258" t="s">
        <v>176</v>
      </c>
      <c r="G258" t="s">
        <v>178</v>
      </c>
      <c r="H258" t="s">
        <v>179</v>
      </c>
      <c r="I258" t="s">
        <v>707</v>
      </c>
    </row>
    <row r="259" spans="1:9" x14ac:dyDescent="0.25">
      <c r="A259">
        <v>20</v>
      </c>
      <c r="B259" t="s">
        <v>183</v>
      </c>
      <c r="C259">
        <v>2010</v>
      </c>
      <c r="D259" t="s">
        <v>183</v>
      </c>
      <c r="G259" t="s">
        <v>185</v>
      </c>
      <c r="H259" t="s">
        <v>186</v>
      </c>
      <c r="I259" t="s">
        <v>707</v>
      </c>
    </row>
    <row r="260" spans="1:9" x14ac:dyDescent="0.25">
      <c r="A260">
        <v>21</v>
      </c>
      <c r="B260" t="s">
        <v>190</v>
      </c>
      <c r="C260">
        <v>2100</v>
      </c>
      <c r="D260" t="s">
        <v>191</v>
      </c>
      <c r="G260" t="s">
        <v>193</v>
      </c>
      <c r="H260" t="s">
        <v>194</v>
      </c>
      <c r="I260" t="s">
        <v>707</v>
      </c>
    </row>
    <row r="261" spans="1:9" x14ac:dyDescent="0.25">
      <c r="A261">
        <v>21</v>
      </c>
      <c r="B261" t="s">
        <v>190</v>
      </c>
      <c r="C261">
        <v>2110</v>
      </c>
      <c r="D261" t="s">
        <v>196</v>
      </c>
      <c r="G261" t="s">
        <v>193</v>
      </c>
      <c r="H261" t="s">
        <v>198</v>
      </c>
      <c r="I261" t="s">
        <v>707</v>
      </c>
    </row>
    <row r="262" spans="1:9" x14ac:dyDescent="0.25">
      <c r="A262">
        <v>21</v>
      </c>
      <c r="B262" t="s">
        <v>190</v>
      </c>
      <c r="C262">
        <v>2115</v>
      </c>
      <c r="D262" t="s">
        <v>202</v>
      </c>
      <c r="G262" t="s">
        <v>193</v>
      </c>
      <c r="H262" t="s">
        <v>204</v>
      </c>
      <c r="I262" t="s">
        <v>707</v>
      </c>
    </row>
    <row r="263" spans="1:9" x14ac:dyDescent="0.25">
      <c r="A263">
        <v>21</v>
      </c>
      <c r="B263" t="s">
        <v>190</v>
      </c>
      <c r="C263">
        <v>2120</v>
      </c>
      <c r="D263" t="s">
        <v>206</v>
      </c>
      <c r="G263" t="s">
        <v>193</v>
      </c>
      <c r="H263" t="s">
        <v>208</v>
      </c>
      <c r="I263" t="s">
        <v>707</v>
      </c>
    </row>
    <row r="264" spans="1:9" x14ac:dyDescent="0.25">
      <c r="A264">
        <v>21</v>
      </c>
      <c r="B264" t="s">
        <v>190</v>
      </c>
      <c r="C264">
        <v>2125</v>
      </c>
      <c r="D264" t="s">
        <v>210</v>
      </c>
      <c r="G264" t="s">
        <v>193</v>
      </c>
      <c r="H264" t="s">
        <v>212</v>
      </c>
      <c r="I264" t="s">
        <v>707</v>
      </c>
    </row>
    <row r="265" spans="1:9" x14ac:dyDescent="0.25">
      <c r="A265">
        <v>21</v>
      </c>
      <c r="B265" t="s">
        <v>190</v>
      </c>
      <c r="C265">
        <v>2130</v>
      </c>
      <c r="D265" t="s">
        <v>214</v>
      </c>
      <c r="G265" t="s">
        <v>193</v>
      </c>
      <c r="H265" t="s">
        <v>216</v>
      </c>
      <c r="I265" t="s">
        <v>707</v>
      </c>
    </row>
    <row r="266" spans="1:9" x14ac:dyDescent="0.25">
      <c r="A266">
        <v>21</v>
      </c>
      <c r="B266" t="s">
        <v>190</v>
      </c>
      <c r="C266">
        <v>2135</v>
      </c>
      <c r="D266" t="s">
        <v>220</v>
      </c>
      <c r="G266" t="s">
        <v>193</v>
      </c>
      <c r="H266" t="s">
        <v>222</v>
      </c>
      <c r="I266" t="s">
        <v>707</v>
      </c>
    </row>
    <row r="267" spans="1:9" x14ac:dyDescent="0.25">
      <c r="A267">
        <v>21</v>
      </c>
      <c r="B267" t="s">
        <v>190</v>
      </c>
      <c r="C267">
        <v>2140</v>
      </c>
      <c r="D267" t="s">
        <v>224</v>
      </c>
      <c r="G267" t="s">
        <v>193</v>
      </c>
      <c r="H267" t="s">
        <v>226</v>
      </c>
      <c r="I267" t="s">
        <v>707</v>
      </c>
    </row>
    <row r="268" spans="1:9" x14ac:dyDescent="0.25">
      <c r="A268">
        <v>21</v>
      </c>
      <c r="B268" t="s">
        <v>190</v>
      </c>
      <c r="C268">
        <v>2150</v>
      </c>
      <c r="D268" t="s">
        <v>228</v>
      </c>
      <c r="G268" t="s">
        <v>193</v>
      </c>
      <c r="H268" t="s">
        <v>230</v>
      </c>
      <c r="I268" t="s">
        <v>707</v>
      </c>
    </row>
    <row r="269" spans="1:9" x14ac:dyDescent="0.25">
      <c r="A269">
        <v>21</v>
      </c>
      <c r="B269" t="s">
        <v>190</v>
      </c>
      <c r="C269">
        <v>2160</v>
      </c>
      <c r="D269" t="s">
        <v>232</v>
      </c>
      <c r="G269" t="s">
        <v>193</v>
      </c>
      <c r="H269" t="s">
        <v>234</v>
      </c>
      <c r="I269" t="s">
        <v>707</v>
      </c>
    </row>
    <row r="270" spans="1:9" x14ac:dyDescent="0.25">
      <c r="A270">
        <v>21</v>
      </c>
      <c r="B270" t="s">
        <v>190</v>
      </c>
      <c r="C270">
        <v>2170</v>
      </c>
      <c r="D270" t="s">
        <v>236</v>
      </c>
      <c r="G270" t="s">
        <v>193</v>
      </c>
      <c r="H270" t="s">
        <v>238</v>
      </c>
      <c r="I270" t="s">
        <v>707</v>
      </c>
    </row>
    <row r="271" spans="1:9" x14ac:dyDescent="0.25">
      <c r="A271">
        <v>21</v>
      </c>
      <c r="B271" t="s">
        <v>190</v>
      </c>
      <c r="C271">
        <v>2175</v>
      </c>
      <c r="D271" t="s">
        <v>242</v>
      </c>
      <c r="G271" t="s">
        <v>193</v>
      </c>
      <c r="H271" t="s">
        <v>244</v>
      </c>
      <c r="I271" t="s">
        <v>707</v>
      </c>
    </row>
    <row r="272" spans="1:9" x14ac:dyDescent="0.25">
      <c r="A272">
        <v>21</v>
      </c>
      <c r="B272" t="s">
        <v>190</v>
      </c>
      <c r="C272">
        <v>2180</v>
      </c>
      <c r="D272" t="s">
        <v>246</v>
      </c>
      <c r="G272" t="s">
        <v>193</v>
      </c>
      <c r="H272" t="s">
        <v>248</v>
      </c>
      <c r="I272" t="s">
        <v>707</v>
      </c>
    </row>
    <row r="273" spans="1:9" x14ac:dyDescent="0.25">
      <c r="A273">
        <v>21</v>
      </c>
      <c r="B273" t="s">
        <v>190</v>
      </c>
      <c r="C273">
        <v>2190</v>
      </c>
      <c r="D273" t="s">
        <v>254</v>
      </c>
      <c r="G273" t="s">
        <v>193</v>
      </c>
      <c r="H273" t="s">
        <v>256</v>
      </c>
      <c r="I273" t="s">
        <v>707</v>
      </c>
    </row>
    <row r="274" spans="1:9" x14ac:dyDescent="0.25">
      <c r="A274">
        <v>23</v>
      </c>
      <c r="B274" t="s">
        <v>260</v>
      </c>
      <c r="C274">
        <v>2300</v>
      </c>
      <c r="D274" t="s">
        <v>261</v>
      </c>
      <c r="G274" t="s">
        <v>263</v>
      </c>
      <c r="H274" t="s">
        <v>264</v>
      </c>
      <c r="I274" t="s">
        <v>707</v>
      </c>
    </row>
    <row r="275" spans="1:9" x14ac:dyDescent="0.25">
      <c r="A275">
        <v>23</v>
      </c>
      <c r="B275" t="s">
        <v>260</v>
      </c>
      <c r="C275">
        <v>2305</v>
      </c>
      <c r="D275" t="s">
        <v>266</v>
      </c>
      <c r="G275" t="s">
        <v>263</v>
      </c>
      <c r="H275" t="s">
        <v>268</v>
      </c>
      <c r="I275" t="s">
        <v>707</v>
      </c>
    </row>
    <row r="276" spans="1:9" x14ac:dyDescent="0.25">
      <c r="A276">
        <v>23</v>
      </c>
      <c r="B276" t="s">
        <v>260</v>
      </c>
      <c r="C276">
        <v>2310</v>
      </c>
      <c r="D276" t="s">
        <v>270</v>
      </c>
      <c r="G276" t="s">
        <v>263</v>
      </c>
      <c r="H276" t="s">
        <v>272</v>
      </c>
      <c r="I276" t="s">
        <v>707</v>
      </c>
    </row>
    <row r="277" spans="1:9" x14ac:dyDescent="0.25">
      <c r="A277">
        <v>23</v>
      </c>
      <c r="B277" t="s">
        <v>260</v>
      </c>
      <c r="C277">
        <v>2315</v>
      </c>
      <c r="D277" t="s">
        <v>274</v>
      </c>
      <c r="G277" t="s">
        <v>263</v>
      </c>
      <c r="H277" t="s">
        <v>276</v>
      </c>
      <c r="I277" t="s">
        <v>707</v>
      </c>
    </row>
    <row r="278" spans="1:9" x14ac:dyDescent="0.25">
      <c r="A278">
        <v>23</v>
      </c>
      <c r="B278" t="s">
        <v>260</v>
      </c>
      <c r="C278">
        <v>2320</v>
      </c>
      <c r="D278" t="s">
        <v>278</v>
      </c>
      <c r="G278" t="s">
        <v>263</v>
      </c>
      <c r="H278" t="s">
        <v>280</v>
      </c>
      <c r="I278" t="s">
        <v>707</v>
      </c>
    </row>
    <row r="279" spans="1:9" x14ac:dyDescent="0.25">
      <c r="A279">
        <v>23</v>
      </c>
      <c r="B279" t="s">
        <v>260</v>
      </c>
      <c r="C279">
        <v>2325</v>
      </c>
      <c r="D279" t="s">
        <v>282</v>
      </c>
      <c r="G279" t="s">
        <v>263</v>
      </c>
      <c r="H279" t="s">
        <v>284</v>
      </c>
      <c r="I279" t="s">
        <v>707</v>
      </c>
    </row>
    <row r="280" spans="1:9" x14ac:dyDescent="0.25">
      <c r="A280">
        <v>23</v>
      </c>
      <c r="B280" t="s">
        <v>260</v>
      </c>
      <c r="C280">
        <v>2330</v>
      </c>
      <c r="D280" t="s">
        <v>286</v>
      </c>
      <c r="G280" t="s">
        <v>263</v>
      </c>
      <c r="H280" t="s">
        <v>288</v>
      </c>
      <c r="I280" t="s">
        <v>707</v>
      </c>
    </row>
    <row r="281" spans="1:9" x14ac:dyDescent="0.25">
      <c r="A281">
        <v>23</v>
      </c>
      <c r="B281" t="s">
        <v>260</v>
      </c>
      <c r="C281">
        <v>2335</v>
      </c>
      <c r="D281" t="s">
        <v>290</v>
      </c>
      <c r="G281" t="s">
        <v>263</v>
      </c>
      <c r="H281" t="s">
        <v>292</v>
      </c>
      <c r="I281" t="s">
        <v>707</v>
      </c>
    </row>
    <row r="282" spans="1:9" x14ac:dyDescent="0.25">
      <c r="A282">
        <v>23</v>
      </c>
      <c r="B282" t="s">
        <v>260</v>
      </c>
      <c r="C282">
        <v>2340</v>
      </c>
      <c r="D282" t="s">
        <v>294</v>
      </c>
      <c r="G282" t="s">
        <v>263</v>
      </c>
      <c r="H282" t="s">
        <v>296</v>
      </c>
      <c r="I282" t="s">
        <v>707</v>
      </c>
    </row>
    <row r="283" spans="1:9" x14ac:dyDescent="0.25">
      <c r="A283">
        <v>23</v>
      </c>
      <c r="B283" t="s">
        <v>260</v>
      </c>
      <c r="C283">
        <v>2345</v>
      </c>
      <c r="D283" t="s">
        <v>298</v>
      </c>
      <c r="G283" t="s">
        <v>263</v>
      </c>
      <c r="H283" t="s">
        <v>300</v>
      </c>
      <c r="I283" t="s">
        <v>707</v>
      </c>
    </row>
    <row r="284" spans="1:9" x14ac:dyDescent="0.25">
      <c r="A284">
        <v>23</v>
      </c>
      <c r="B284" t="s">
        <v>260</v>
      </c>
      <c r="C284">
        <v>2355</v>
      </c>
      <c r="D284" t="s">
        <v>302</v>
      </c>
      <c r="G284" t="s">
        <v>263</v>
      </c>
      <c r="H284" t="s">
        <v>304</v>
      </c>
      <c r="I284" t="s">
        <v>707</v>
      </c>
    </row>
    <row r="285" spans="1:9" x14ac:dyDescent="0.25">
      <c r="A285">
        <v>25</v>
      </c>
      <c r="B285" t="s">
        <v>308</v>
      </c>
      <c r="C285">
        <v>2500</v>
      </c>
      <c r="D285" t="s">
        <v>308</v>
      </c>
      <c r="G285" t="s">
        <v>310</v>
      </c>
      <c r="H285" t="s">
        <v>311</v>
      </c>
      <c r="I285" t="s">
        <v>707</v>
      </c>
    </row>
    <row r="286" spans="1:9" x14ac:dyDescent="0.25">
      <c r="A286">
        <v>25</v>
      </c>
      <c r="B286" t="s">
        <v>308</v>
      </c>
      <c r="C286">
        <v>2520</v>
      </c>
      <c r="D286" t="s">
        <v>708</v>
      </c>
      <c r="G286" t="s">
        <v>310</v>
      </c>
      <c r="H286" t="s">
        <v>709</v>
      </c>
      <c r="I286" t="s">
        <v>707</v>
      </c>
    </row>
    <row r="287" spans="1:9" x14ac:dyDescent="0.25">
      <c r="A287">
        <v>25</v>
      </c>
      <c r="B287" t="s">
        <v>308</v>
      </c>
      <c r="C287">
        <v>2530</v>
      </c>
      <c r="D287" t="s">
        <v>710</v>
      </c>
      <c r="G287" t="s">
        <v>310</v>
      </c>
      <c r="H287" t="s">
        <v>711</v>
      </c>
      <c r="I287" t="s">
        <v>707</v>
      </c>
    </row>
    <row r="288" spans="1:9" x14ac:dyDescent="0.25">
      <c r="A288">
        <v>25</v>
      </c>
      <c r="B288" t="s">
        <v>308</v>
      </c>
      <c r="C288">
        <v>2540</v>
      </c>
      <c r="D288" t="s">
        <v>712</v>
      </c>
      <c r="G288" t="s">
        <v>310</v>
      </c>
      <c r="H288" t="s">
        <v>713</v>
      </c>
      <c r="I288" t="s">
        <v>707</v>
      </c>
    </row>
    <row r="289" spans="1:9" x14ac:dyDescent="0.25">
      <c r="A289">
        <v>30</v>
      </c>
      <c r="B289" t="s">
        <v>358</v>
      </c>
      <c r="C289">
        <v>3000</v>
      </c>
      <c r="D289" t="s">
        <v>359</v>
      </c>
      <c r="G289" t="s">
        <v>361</v>
      </c>
      <c r="H289" t="s">
        <v>7</v>
      </c>
      <c r="I289" t="s">
        <v>707</v>
      </c>
    </row>
    <row r="290" spans="1:9" x14ac:dyDescent="0.25">
      <c r="A290">
        <v>30</v>
      </c>
      <c r="B290" t="s">
        <v>358</v>
      </c>
      <c r="C290">
        <v>3010</v>
      </c>
      <c r="D290" t="s">
        <v>365</v>
      </c>
      <c r="G290" t="s">
        <v>361</v>
      </c>
      <c r="H290" t="s">
        <v>84</v>
      </c>
      <c r="I290" t="s">
        <v>707</v>
      </c>
    </row>
    <row r="291" spans="1:9" x14ac:dyDescent="0.25">
      <c r="A291">
        <v>31</v>
      </c>
      <c r="B291" t="s">
        <v>370</v>
      </c>
      <c r="C291">
        <v>3100</v>
      </c>
      <c r="D291" t="s">
        <v>371</v>
      </c>
      <c r="G291" t="s">
        <v>373</v>
      </c>
      <c r="H291" t="s">
        <v>10</v>
      </c>
      <c r="I291" t="s">
        <v>707</v>
      </c>
    </row>
    <row r="292" spans="1:9" x14ac:dyDescent="0.25">
      <c r="A292">
        <v>31</v>
      </c>
      <c r="B292" t="s">
        <v>370</v>
      </c>
      <c r="C292">
        <v>3110</v>
      </c>
      <c r="D292" t="s">
        <v>714</v>
      </c>
      <c r="G292" t="s">
        <v>373</v>
      </c>
      <c r="H292" t="s">
        <v>715</v>
      </c>
      <c r="I292" t="s">
        <v>707</v>
      </c>
    </row>
    <row r="293" spans="1:9" x14ac:dyDescent="0.25">
      <c r="A293">
        <v>31</v>
      </c>
      <c r="B293" t="s">
        <v>370</v>
      </c>
      <c r="C293">
        <v>3130</v>
      </c>
      <c r="D293" t="s">
        <v>716</v>
      </c>
      <c r="G293" t="s">
        <v>373</v>
      </c>
      <c r="H293" t="s">
        <v>717</v>
      </c>
      <c r="I293" t="s">
        <v>707</v>
      </c>
    </row>
    <row r="294" spans="1:9" x14ac:dyDescent="0.25">
      <c r="A294">
        <v>31</v>
      </c>
      <c r="B294" t="s">
        <v>370</v>
      </c>
      <c r="C294">
        <v>3140</v>
      </c>
      <c r="D294" t="s">
        <v>718</v>
      </c>
      <c r="G294" t="s">
        <v>373</v>
      </c>
      <c r="H294" t="s">
        <v>719</v>
      </c>
      <c r="I294" t="s">
        <v>707</v>
      </c>
    </row>
    <row r="295" spans="1:9" x14ac:dyDescent="0.25">
      <c r="A295">
        <v>31</v>
      </c>
      <c r="B295" t="s">
        <v>370</v>
      </c>
      <c r="C295">
        <v>3150</v>
      </c>
      <c r="D295" t="s">
        <v>720</v>
      </c>
      <c r="G295" t="s">
        <v>373</v>
      </c>
      <c r="H295" t="s">
        <v>721</v>
      </c>
      <c r="I295" t="s">
        <v>707</v>
      </c>
    </row>
    <row r="296" spans="1:9" x14ac:dyDescent="0.25">
      <c r="A296">
        <v>32</v>
      </c>
      <c r="B296" t="s">
        <v>450</v>
      </c>
      <c r="C296">
        <v>3200</v>
      </c>
      <c r="D296" t="s">
        <v>451</v>
      </c>
      <c r="G296" t="s">
        <v>453</v>
      </c>
      <c r="H296" t="s">
        <v>17</v>
      </c>
      <c r="I296" t="s">
        <v>707</v>
      </c>
    </row>
    <row r="297" spans="1:9" x14ac:dyDescent="0.25">
      <c r="A297">
        <v>33</v>
      </c>
      <c r="B297" t="s">
        <v>478</v>
      </c>
      <c r="C297">
        <v>3300</v>
      </c>
      <c r="D297" t="s">
        <v>478</v>
      </c>
      <c r="G297" t="s">
        <v>480</v>
      </c>
      <c r="H297" t="s">
        <v>21</v>
      </c>
      <c r="I297" t="s">
        <v>707</v>
      </c>
    </row>
    <row r="298" spans="1:9" x14ac:dyDescent="0.25">
      <c r="A298">
        <v>34</v>
      </c>
      <c r="B298" t="s">
        <v>500</v>
      </c>
      <c r="C298">
        <v>3400</v>
      </c>
      <c r="D298" t="s">
        <v>501</v>
      </c>
      <c r="G298" t="s">
        <v>503</v>
      </c>
      <c r="H298" t="s">
        <v>85</v>
      </c>
      <c r="I298" t="s">
        <v>707</v>
      </c>
    </row>
    <row r="299" spans="1:9" x14ac:dyDescent="0.25">
      <c r="A299">
        <v>34</v>
      </c>
      <c r="B299" t="s">
        <v>500</v>
      </c>
      <c r="C299">
        <v>3450</v>
      </c>
      <c r="D299" t="s">
        <v>509</v>
      </c>
      <c r="G299" t="s">
        <v>503</v>
      </c>
      <c r="H299" t="s">
        <v>86</v>
      </c>
      <c r="I299" t="s">
        <v>707</v>
      </c>
    </row>
    <row r="300" spans="1:9" x14ac:dyDescent="0.25">
      <c r="A300">
        <v>35</v>
      </c>
      <c r="B300" t="s">
        <v>512</v>
      </c>
      <c r="C300">
        <v>3500</v>
      </c>
      <c r="D300" t="s">
        <v>512</v>
      </c>
      <c r="G300" t="s">
        <v>514</v>
      </c>
      <c r="H300" t="s">
        <v>24</v>
      </c>
      <c r="I300" t="s">
        <v>707</v>
      </c>
    </row>
    <row r="301" spans="1:9" x14ac:dyDescent="0.25">
      <c r="A301">
        <v>36</v>
      </c>
      <c r="B301" t="s">
        <v>538</v>
      </c>
      <c r="C301">
        <v>3600</v>
      </c>
      <c r="D301" t="s">
        <v>538</v>
      </c>
      <c r="G301" t="s">
        <v>540</v>
      </c>
      <c r="H301" t="s">
        <v>87</v>
      </c>
      <c r="I301" t="s">
        <v>707</v>
      </c>
    </row>
    <row r="302" spans="1:9" x14ac:dyDescent="0.25">
      <c r="A302">
        <v>37</v>
      </c>
      <c r="B302" t="s">
        <v>393</v>
      </c>
      <c r="C302">
        <v>3170</v>
      </c>
      <c r="D302" t="s">
        <v>393</v>
      </c>
      <c r="G302" t="s">
        <v>395</v>
      </c>
      <c r="H302" t="s">
        <v>14</v>
      </c>
      <c r="I302" t="s">
        <v>707</v>
      </c>
    </row>
    <row r="303" spans="1:9" x14ac:dyDescent="0.25">
      <c r="A303">
        <v>38</v>
      </c>
      <c r="B303" t="s">
        <v>588</v>
      </c>
      <c r="C303">
        <v>3800</v>
      </c>
      <c r="D303" t="s">
        <v>589</v>
      </c>
      <c r="G303" t="s">
        <v>591</v>
      </c>
      <c r="H303" t="s">
        <v>88</v>
      </c>
      <c r="I303" t="s">
        <v>707</v>
      </c>
    </row>
    <row r="304" spans="1:9" x14ac:dyDescent="0.25">
      <c r="A304">
        <v>45</v>
      </c>
      <c r="B304" t="s">
        <v>605</v>
      </c>
      <c r="C304">
        <v>4500</v>
      </c>
      <c r="D304" t="s">
        <v>605</v>
      </c>
      <c r="G304" t="s">
        <v>607</v>
      </c>
      <c r="H304" t="s">
        <v>608</v>
      </c>
      <c r="I304" t="s">
        <v>707</v>
      </c>
    </row>
    <row r="305" spans="1:9" x14ac:dyDescent="0.25">
      <c r="A305">
        <v>60</v>
      </c>
      <c r="B305" t="s">
        <v>618</v>
      </c>
      <c r="C305">
        <v>6000</v>
      </c>
      <c r="D305" t="s">
        <v>618</v>
      </c>
      <c r="G305" t="s">
        <v>620</v>
      </c>
      <c r="H305" t="s">
        <v>621</v>
      </c>
      <c r="I305" t="s">
        <v>707</v>
      </c>
    </row>
    <row r="306" spans="1:9" x14ac:dyDescent="0.25">
      <c r="A306">
        <v>62</v>
      </c>
      <c r="B306" t="s">
        <v>661</v>
      </c>
      <c r="C306">
        <v>6200</v>
      </c>
      <c r="D306" t="s">
        <v>661</v>
      </c>
      <c r="G306" t="s">
        <v>663</v>
      </c>
      <c r="H306" t="s">
        <v>664</v>
      </c>
      <c r="I306" t="s">
        <v>707</v>
      </c>
    </row>
    <row r="307" spans="1:9" x14ac:dyDescent="0.25">
      <c r="A307">
        <v>64</v>
      </c>
      <c r="B307" t="s">
        <v>670</v>
      </c>
      <c r="C307">
        <v>6400</v>
      </c>
      <c r="D307" t="s">
        <v>670</v>
      </c>
      <c r="G307" t="s">
        <v>672</v>
      </c>
      <c r="H307" t="s">
        <v>673</v>
      </c>
      <c r="I307" t="s">
        <v>707</v>
      </c>
    </row>
    <row r="308" spans="1:9" x14ac:dyDescent="0.25">
      <c r="A308">
        <v>65</v>
      </c>
      <c r="B308" t="s">
        <v>687</v>
      </c>
      <c r="C308">
        <v>6500</v>
      </c>
      <c r="D308" t="s">
        <v>687</v>
      </c>
      <c r="G308" t="s">
        <v>689</v>
      </c>
      <c r="H308" t="s">
        <v>690</v>
      </c>
      <c r="I308" t="s">
        <v>707</v>
      </c>
    </row>
    <row r="309" spans="1:9" x14ac:dyDescent="0.25">
      <c r="A309">
        <v>66</v>
      </c>
      <c r="B309" t="s">
        <v>722</v>
      </c>
      <c r="C309">
        <v>6600</v>
      </c>
      <c r="D309" t="s">
        <v>722</v>
      </c>
      <c r="G309" t="s">
        <v>723</v>
      </c>
      <c r="H309" t="s">
        <v>724</v>
      </c>
      <c r="I309" t="s">
        <v>707</v>
      </c>
    </row>
    <row r="310" spans="1:9" x14ac:dyDescent="0.25">
      <c r="A310">
        <v>70</v>
      </c>
      <c r="B310" t="s">
        <v>698</v>
      </c>
      <c r="C310">
        <v>7000</v>
      </c>
      <c r="D310" t="s">
        <v>698</v>
      </c>
      <c r="G310" t="s">
        <v>700</v>
      </c>
      <c r="H310" t="s">
        <v>701</v>
      </c>
      <c r="I310" t="s">
        <v>707</v>
      </c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24539F7DBE99438D14DCB2E0F73D1F" ma:contentTypeVersion="2" ma:contentTypeDescription="Opprett et nytt dokument." ma:contentTypeScope="" ma:versionID="60edd5845482ca8916b9006c273ff121">
  <xsd:schema xmlns:xsd="http://www.w3.org/2001/XMLSchema" xmlns:xs="http://www.w3.org/2001/XMLSchema" xmlns:p="http://schemas.microsoft.com/office/2006/metadata/properties" xmlns:ns2="686fafd2-e725-4b56-b088-0c90af9dd9ff" targetNamespace="http://schemas.microsoft.com/office/2006/metadata/properties" ma:root="true" ma:fieldsID="412b161beb4d2e445d12ce11986c461a" ns2:_="">
    <xsd:import namespace="686fafd2-e725-4b56-b088-0c90af9dd9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fafd2-e725-4b56-b088-0c90af9dd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0987CD-E94D-4E4C-AD59-D7CB24E062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6fafd2-e725-4b56-b088-0c90af9dd9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534A0B-8F49-4D6E-8BD9-1E18F8FD35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4C9EE0-3468-4912-A745-889B80D669A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86fafd2-e725-4b56-b088-0c90af9dd9f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Oversikt</vt:lpstr>
      <vt:lpstr>Spoaregruppens</vt:lpstr>
      <vt:lpstr>Kommunalsjefens</vt:lpstr>
      <vt:lpstr>Rådmannens tillegg</vt:lpstr>
      <vt:lpstr>Krav Resultat</vt:lpstr>
      <vt:lpstr>ansvar_enhet_ramme</vt:lpstr>
    </vt:vector>
  </TitlesOfParts>
  <Manager/>
  <Company>IKT Orkidé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Sevaldsen</dc:creator>
  <cp:keywords/>
  <dc:description/>
  <cp:lastModifiedBy>Toril Skram</cp:lastModifiedBy>
  <cp:revision/>
  <dcterms:created xsi:type="dcterms:W3CDTF">2019-03-28T13:31:09Z</dcterms:created>
  <dcterms:modified xsi:type="dcterms:W3CDTF">2019-05-24T13:59:38Z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0x010100E524539F7DBE99438D14DCB2E0F73D1F</vt:lpwstr>
  </property>
  <property fmtid="{D5CDD505-2E9C-101B-9397-08002B2CF9AE}" pid="3" name="AuthorIds_UIVersion_5632">
    <vt:lpwstr>12</vt:lpwstr>
  </property>
</Properties>
</file>